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Objects="placeholders" defaultThemeVersion="124226"/>
  <bookViews>
    <workbookView xWindow="120" yWindow="120" windowWidth="9165" windowHeight="3600"/>
  </bookViews>
  <sheets>
    <sheet name="งบทดลอง" sheetId="1" r:id="rId1"/>
    <sheet name="ลูกหนี้เงินกู้" sheetId="21" r:id="rId2"/>
    <sheet name="รายละเอียด" sheetId="22" r:id="rId3"/>
    <sheet name="ค่าปรับ " sheetId="24" r:id="rId4"/>
    <sheet name="ดอกเบี้ย" sheetId="23" r:id="rId5"/>
    <sheet name="งบเงินรับ-จ่าย" sheetId="2" r:id="rId6"/>
    <sheet name="รายละเอียดรายได้" sheetId="4" r:id="rId7"/>
    <sheet name="รายงานกระแสเงินสด" sheetId="5" r:id="rId8"/>
    <sheet name="กระทบยอดเงินฝาก ธ.กรุงไทย" sheetId="31" r:id="rId9"/>
    <sheet name="กระทบยอดเงินฝากธ ธกส" sheetId="6" r:id="rId10"/>
    <sheet name="คงเหลือ" sheetId="25" r:id="rId11"/>
    <sheet name="โอนลดโอนเพิ่ม" sheetId="19" r:id="rId12"/>
    <sheet name="เงินสะสม" sheetId="28" r:id="rId13"/>
    <sheet name="จ่ายจากรายรับ" sheetId="30" r:id="rId14"/>
    <sheet name="Sheet1" sheetId="29" r:id="rId15"/>
  </sheets>
  <definedNames>
    <definedName name="_xlnm.Print_Area" localSheetId="0">งบทดลอง!$A$1:$D$100</definedName>
    <definedName name="_xlnm.Print_Area" localSheetId="7">รายงานกระแสเงินสด!$A$1:$C$38</definedName>
    <definedName name="_xlnm.Print_Area" localSheetId="1">ลูกหนี้เงินกู้!$A$1:$E$34</definedName>
  </definedNames>
  <calcPr calcId="124519"/>
</workbook>
</file>

<file path=xl/calcChain.xml><?xml version="1.0" encoding="utf-8"?>
<calcChain xmlns="http://schemas.openxmlformats.org/spreadsheetml/2006/main">
  <c r="E104" i="2"/>
  <c r="E32" i="4" l="1"/>
  <c r="D32"/>
  <c r="B30" i="2"/>
  <c r="E78" i="4"/>
  <c r="D78"/>
  <c r="E28"/>
  <c r="D28"/>
  <c r="D15"/>
  <c r="E141" i="2"/>
  <c r="E64"/>
  <c r="C25" i="5"/>
  <c r="B25"/>
  <c r="C16"/>
  <c r="C26" s="1"/>
  <c r="B16"/>
  <c r="B72" i="2"/>
  <c r="E72"/>
  <c r="B39"/>
  <c r="E39"/>
  <c r="E15" i="4"/>
  <c r="D53" i="1"/>
  <c r="E176" i="2"/>
  <c r="B64"/>
  <c r="B53"/>
  <c r="B73" s="1"/>
  <c r="B17"/>
  <c r="B40" s="1"/>
  <c r="B74" s="1"/>
  <c r="B75" s="1"/>
  <c r="E35" i="4"/>
  <c r="F30"/>
  <c r="F14"/>
  <c r="F54"/>
  <c r="F50"/>
  <c r="C32"/>
  <c r="C28"/>
  <c r="F27"/>
  <c r="F26"/>
  <c r="D35"/>
  <c r="C35"/>
  <c r="F34"/>
  <c r="F35" s="1"/>
  <c r="C15"/>
  <c r="A53" i="2"/>
  <c r="F55" i="4"/>
  <c r="R87" i="25"/>
  <c r="R86"/>
  <c r="G76"/>
  <c r="C76"/>
  <c r="J60"/>
  <c r="J116"/>
  <c r="R45"/>
  <c r="R16"/>
  <c r="R8"/>
  <c r="E54"/>
  <c r="L120" i="19"/>
  <c r="B120"/>
  <c r="R120"/>
  <c r="M114"/>
  <c r="E78"/>
  <c r="C63"/>
  <c r="M56"/>
  <c r="L56"/>
  <c r="L55"/>
  <c r="G55"/>
  <c r="E56"/>
  <c r="C56"/>
  <c r="B15"/>
  <c r="R15"/>
  <c r="Q119" i="28"/>
  <c r="Q107"/>
  <c r="R101" i="30"/>
  <c r="R99"/>
  <c r="I100"/>
  <c r="L100"/>
  <c r="R93"/>
  <c r="G76"/>
  <c r="R74"/>
  <c r="G61"/>
  <c r="L54"/>
  <c r="R66"/>
  <c r="R57"/>
  <c r="C61"/>
  <c r="I113"/>
  <c r="I100" i="25"/>
  <c r="R56"/>
  <c r="R85"/>
  <c r="G26"/>
  <c r="R24"/>
  <c r="E47"/>
  <c r="C47"/>
  <c r="C30"/>
  <c r="R30"/>
  <c r="R20"/>
  <c r="R19"/>
  <c r="R17"/>
  <c r="B13"/>
  <c r="R13"/>
  <c r="E60"/>
  <c r="R52"/>
  <c r="C100"/>
  <c r="H60"/>
  <c r="R50"/>
  <c r="C120" i="19"/>
  <c r="I56"/>
  <c r="I102"/>
  <c r="C102"/>
  <c r="I101"/>
  <c r="R100"/>
  <c r="I55"/>
  <c r="R11"/>
  <c r="E55"/>
  <c r="R119" i="28"/>
  <c r="R59" i="30"/>
  <c r="J25" i="31"/>
  <c r="F47" i="4"/>
  <c r="F51"/>
  <c r="F49"/>
  <c r="F46"/>
  <c r="E39"/>
  <c r="F37"/>
  <c r="F25"/>
  <c r="F24"/>
  <c r="F23"/>
  <c r="F21"/>
  <c r="F12"/>
  <c r="C53" i="1"/>
  <c r="D93"/>
  <c r="G28" i="30"/>
  <c r="R114"/>
  <c r="R34"/>
  <c r="L28"/>
  <c r="E28"/>
  <c r="C28"/>
  <c r="R23"/>
  <c r="Q106"/>
  <c r="Q119"/>
  <c r="C76"/>
  <c r="J61"/>
  <c r="J119"/>
  <c r="H61"/>
  <c r="L61"/>
  <c r="G54"/>
  <c r="E54"/>
  <c r="C54"/>
  <c r="L46"/>
  <c r="I46"/>
  <c r="I119" s="1"/>
  <c r="G46"/>
  <c r="E46"/>
  <c r="C46"/>
  <c r="C33"/>
  <c r="R33"/>
  <c r="C22"/>
  <c r="R22"/>
  <c r="B13"/>
  <c r="B119"/>
  <c r="R67"/>
  <c r="H113"/>
  <c r="R51"/>
  <c r="R9"/>
  <c r="E76"/>
  <c r="E30" i="2"/>
  <c r="R15" i="25"/>
  <c r="H76"/>
  <c r="L60"/>
  <c r="F60"/>
  <c r="F116"/>
  <c r="G47"/>
  <c r="R28"/>
  <c r="R18"/>
  <c r="G56" i="19"/>
  <c r="G30"/>
  <c r="R30"/>
  <c r="G29"/>
  <c r="R29"/>
  <c r="C62"/>
  <c r="R44" i="30"/>
  <c r="C32"/>
  <c r="H46"/>
  <c r="E61" i="4"/>
  <c r="F53"/>
  <c r="F22"/>
  <c r="Q106" i="28"/>
  <c r="R106"/>
  <c r="O120" i="19"/>
  <c r="J120"/>
  <c r="D120"/>
  <c r="O63"/>
  <c r="J63"/>
  <c r="J62"/>
  <c r="D63"/>
  <c r="D62"/>
  <c r="R62" s="1"/>
  <c r="D119"/>
  <c r="C55"/>
  <c r="C48"/>
  <c r="R48"/>
  <c r="C47"/>
  <c r="O60" i="25"/>
  <c r="H47"/>
  <c r="D119" i="30"/>
  <c r="G100"/>
  <c r="R92"/>
  <c r="R73"/>
  <c r="R70"/>
  <c r="R87"/>
  <c r="N61"/>
  <c r="N119"/>
  <c r="R27"/>
  <c r="R25"/>
  <c r="R64"/>
  <c r="R10"/>
  <c r="R71"/>
  <c r="R118"/>
  <c r="D117"/>
  <c r="R117"/>
  <c r="R116"/>
  <c r="P113"/>
  <c r="O113"/>
  <c r="N113"/>
  <c r="N114"/>
  <c r="M113"/>
  <c r="C113"/>
  <c r="R112"/>
  <c r="R109"/>
  <c r="C106"/>
  <c r="R105"/>
  <c r="C100"/>
  <c r="R85"/>
  <c r="L76"/>
  <c r="D76"/>
  <c r="R69"/>
  <c r="O61"/>
  <c r="O119"/>
  <c r="F61"/>
  <c r="F119"/>
  <c r="E61"/>
  <c r="R58"/>
  <c r="M54"/>
  <c r="R52"/>
  <c r="R50"/>
  <c r="R45"/>
  <c r="R32"/>
  <c r="R31"/>
  <c r="R26"/>
  <c r="R21"/>
  <c r="R20"/>
  <c r="R19"/>
  <c r="R18"/>
  <c r="R17"/>
  <c r="R16"/>
  <c r="R12"/>
  <c r="R11"/>
  <c r="R8"/>
  <c r="F38" i="4"/>
  <c r="Q118" i="28"/>
  <c r="R118"/>
  <c r="R107"/>
  <c r="R105"/>
  <c r="N118"/>
  <c r="J118"/>
  <c r="I118"/>
  <c r="R117"/>
  <c r="D116"/>
  <c r="R116"/>
  <c r="R115"/>
  <c r="P112"/>
  <c r="O112"/>
  <c r="O118"/>
  <c r="N112"/>
  <c r="N113"/>
  <c r="R113"/>
  <c r="M112"/>
  <c r="C112"/>
  <c r="R111"/>
  <c r="R110"/>
  <c r="R109"/>
  <c r="C106"/>
  <c r="R101"/>
  <c r="G100"/>
  <c r="C100"/>
  <c r="R100"/>
  <c r="R99"/>
  <c r="R90"/>
  <c r="R89"/>
  <c r="R88"/>
  <c r="R86"/>
  <c r="R85"/>
  <c r="R84"/>
  <c r="R77"/>
  <c r="L76"/>
  <c r="H76"/>
  <c r="G76"/>
  <c r="E76"/>
  <c r="D76"/>
  <c r="C76"/>
  <c r="C118"/>
  <c r="R73"/>
  <c r="R71"/>
  <c r="R69"/>
  <c r="R67"/>
  <c r="R66"/>
  <c r="R64"/>
  <c r="O61"/>
  <c r="L61"/>
  <c r="F61"/>
  <c r="F118"/>
  <c r="E61"/>
  <c r="R60"/>
  <c r="R59"/>
  <c r="R58"/>
  <c r="G61"/>
  <c r="R55"/>
  <c r="M54"/>
  <c r="R54"/>
  <c r="R52"/>
  <c r="R51"/>
  <c r="R50"/>
  <c r="R49"/>
  <c r="R45"/>
  <c r="H46"/>
  <c r="H118"/>
  <c r="G46"/>
  <c r="R34"/>
  <c r="R33"/>
  <c r="R32"/>
  <c r="R31"/>
  <c r="R29"/>
  <c r="R28"/>
  <c r="R26"/>
  <c r="R25"/>
  <c r="R23"/>
  <c r="R22"/>
  <c r="R21"/>
  <c r="R20"/>
  <c r="R19"/>
  <c r="R18"/>
  <c r="R17"/>
  <c r="R16"/>
  <c r="R14"/>
  <c r="B13"/>
  <c r="B118"/>
  <c r="R12"/>
  <c r="R11"/>
  <c r="R10"/>
  <c r="R9"/>
  <c r="R8"/>
  <c r="H120" i="19"/>
  <c r="G120"/>
  <c r="G63"/>
  <c r="G62"/>
  <c r="H48"/>
  <c r="H47"/>
  <c r="H119"/>
  <c r="G48"/>
  <c r="G47"/>
  <c r="R47"/>
  <c r="N119"/>
  <c r="R78"/>
  <c r="R24"/>
  <c r="R60"/>
  <c r="J119"/>
  <c r="H112" i="25"/>
  <c r="R65"/>
  <c r="I47"/>
  <c r="R29"/>
  <c r="R114" i="19"/>
  <c r="C101"/>
  <c r="E62"/>
  <c r="E53" i="2"/>
  <c r="E73" s="1"/>
  <c r="F18" i="4"/>
  <c r="E29" i="21"/>
  <c r="R110" i="19"/>
  <c r="R108" i="25"/>
  <c r="R71"/>
  <c r="R57"/>
  <c r="R11"/>
  <c r="R68" i="19"/>
  <c r="R74"/>
  <c r="R9"/>
  <c r="F59" i="24"/>
  <c r="R91" i="19"/>
  <c r="R35"/>
  <c r="C113"/>
  <c r="D77"/>
  <c r="F62"/>
  <c r="F119" s="1"/>
  <c r="R59"/>
  <c r="L76" i="25"/>
  <c r="R72" i="19"/>
  <c r="R70"/>
  <c r="G77"/>
  <c r="R10"/>
  <c r="O62"/>
  <c r="O119"/>
  <c r="R111"/>
  <c r="F16" i="24"/>
  <c r="F15"/>
  <c r="C78" i="4"/>
  <c r="F48"/>
  <c r="G100" i="25"/>
  <c r="R12"/>
  <c r="M76"/>
  <c r="R110"/>
  <c r="I112"/>
  <c r="R104"/>
  <c r="N112"/>
  <c r="N76"/>
  <c r="N60"/>
  <c r="N116" s="1"/>
  <c r="G101" i="19"/>
  <c r="E77"/>
  <c r="D56" i="4"/>
  <c r="C56"/>
  <c r="C31" i="23"/>
  <c r="E59" i="24"/>
  <c r="D39" i="4"/>
  <c r="C39"/>
  <c r="R105" i="25"/>
  <c r="R103"/>
  <c r="R102"/>
  <c r="R106" s="1"/>
  <c r="R98"/>
  <c r="R97"/>
  <c r="R96"/>
  <c r="R95"/>
  <c r="R94"/>
  <c r="R93"/>
  <c r="M60"/>
  <c r="H100"/>
  <c r="R88"/>
  <c r="I76"/>
  <c r="R75"/>
  <c r="R74"/>
  <c r="R70"/>
  <c r="R68"/>
  <c r="R67"/>
  <c r="R66"/>
  <c r="R63"/>
  <c r="Q106"/>
  <c r="Q116"/>
  <c r="O76"/>
  <c r="L100"/>
  <c r="K60"/>
  <c r="K116"/>
  <c r="I60"/>
  <c r="I54"/>
  <c r="H106"/>
  <c r="D60"/>
  <c r="C112"/>
  <c r="R13" i="19"/>
  <c r="R61"/>
  <c r="L62"/>
  <c r="L63"/>
  <c r="L119"/>
  <c r="R34"/>
  <c r="D115" i="25"/>
  <c r="R115"/>
  <c r="R114"/>
  <c r="P112"/>
  <c r="O112"/>
  <c r="O116" s="1"/>
  <c r="M112"/>
  <c r="R112"/>
  <c r="R111"/>
  <c r="C106"/>
  <c r="M54"/>
  <c r="L77" i="19"/>
  <c r="H77"/>
  <c r="C77"/>
  <c r="R67"/>
  <c r="R65"/>
  <c r="R116"/>
  <c r="R118"/>
  <c r="D117"/>
  <c r="R117"/>
  <c r="O113"/>
  <c r="P113"/>
  <c r="M113"/>
  <c r="R113" s="1"/>
  <c r="R112"/>
  <c r="N113"/>
  <c r="N114"/>
  <c r="R45"/>
  <c r="R46"/>
  <c r="M55"/>
  <c r="R17"/>
  <c r="R18"/>
  <c r="R19"/>
  <c r="R20"/>
  <c r="R21"/>
  <c r="R22"/>
  <c r="D61" i="4"/>
  <c r="R108" i="19"/>
  <c r="C107"/>
  <c r="R85"/>
  <c r="R86"/>
  <c r="R87"/>
  <c r="R89"/>
  <c r="R12"/>
  <c r="R50"/>
  <c r="R51"/>
  <c r="R53"/>
  <c r="R32"/>
  <c r="R33"/>
  <c r="R26"/>
  <c r="R27"/>
  <c r="F52" i="4"/>
  <c r="F20"/>
  <c r="F19"/>
  <c r="F13"/>
  <c r="C17" i="22"/>
  <c r="E17" i="2"/>
  <c r="E40" s="1"/>
  <c r="E74" s="1"/>
  <c r="E75" s="1"/>
  <c r="D62" i="4"/>
  <c r="C61"/>
  <c r="A17" i="2"/>
  <c r="R107" i="19"/>
  <c r="R92" i="25"/>
  <c r="D116"/>
  <c r="R109"/>
  <c r="P60"/>
  <c r="P116"/>
  <c r="R52" i="19"/>
  <c r="B14"/>
  <c r="R14"/>
  <c r="R58"/>
  <c r="R90"/>
  <c r="R63"/>
  <c r="R76" i="28"/>
  <c r="E118"/>
  <c r="L118"/>
  <c r="R47"/>
  <c r="R112"/>
  <c r="G118"/>
  <c r="R46"/>
  <c r="R61"/>
  <c r="L62"/>
  <c r="R62"/>
  <c r="R13"/>
  <c r="R44"/>
  <c r="R57"/>
  <c r="R23" i="19"/>
  <c r="R55" i="30"/>
  <c r="R49"/>
  <c r="F59" i="4"/>
  <c r="F61"/>
  <c r="F17"/>
  <c r="G60" i="25"/>
  <c r="L54"/>
  <c r="R51"/>
  <c r="L47"/>
  <c r="E26"/>
  <c r="G54"/>
  <c r="G119" i="19"/>
  <c r="R107" i="30"/>
  <c r="R90"/>
  <c r="R77"/>
  <c r="R47"/>
  <c r="R29"/>
  <c r="R28"/>
  <c r="R14"/>
  <c r="R46"/>
  <c r="R84"/>
  <c r="G89"/>
  <c r="G119"/>
  <c r="R86"/>
  <c r="C89"/>
  <c r="H76"/>
  <c r="R88"/>
  <c r="R60"/>
  <c r="R113"/>
  <c r="R110"/>
  <c r="F78" i="4"/>
  <c r="E56"/>
  <c r="E62" s="1"/>
  <c r="F39"/>
  <c r="F31"/>
  <c r="F28"/>
  <c r="F11"/>
  <c r="F15" s="1"/>
  <c r="R69" i="25"/>
  <c r="R99"/>
  <c r="E76"/>
  <c r="R62"/>
  <c r="R9"/>
  <c r="C54"/>
  <c r="R49"/>
  <c r="R102" i="19"/>
  <c r="R56"/>
  <c r="C90" i="25"/>
  <c r="R89"/>
  <c r="L26"/>
  <c r="R25"/>
  <c r="R23"/>
  <c r="R47"/>
  <c r="C26"/>
  <c r="C21"/>
  <c r="R21"/>
  <c r="R10"/>
  <c r="B116"/>
  <c r="R59"/>
  <c r="C60"/>
  <c r="R58"/>
  <c r="F56" i="4"/>
  <c r="G90" i="25"/>
  <c r="R90"/>
  <c r="R100"/>
  <c r="R73"/>
  <c r="R64"/>
  <c r="R76" s="1"/>
  <c r="R60"/>
  <c r="R46"/>
  <c r="L116"/>
  <c r="R26"/>
  <c r="C116"/>
  <c r="M116"/>
  <c r="E116"/>
  <c r="R54"/>
  <c r="C119" i="19"/>
  <c r="E119"/>
  <c r="R101"/>
  <c r="I119"/>
  <c r="R77"/>
  <c r="R55"/>
  <c r="B119"/>
  <c r="R120" i="30"/>
  <c r="R62"/>
  <c r="R76"/>
  <c r="E119"/>
  <c r="R106"/>
  <c r="R89"/>
  <c r="H119"/>
  <c r="R61"/>
  <c r="C119"/>
  <c r="R54"/>
  <c r="R13"/>
  <c r="G116" i="25"/>
  <c r="B26" i="5" l="1"/>
  <c r="C62" i="4"/>
  <c r="F32"/>
  <c r="F62"/>
  <c r="R100" i="30"/>
  <c r="L119"/>
  <c r="R119"/>
  <c r="R119" i="19"/>
  <c r="H116" i="25"/>
  <c r="I116"/>
  <c r="R116"/>
</calcChain>
</file>

<file path=xl/sharedStrings.xml><?xml version="1.0" encoding="utf-8"?>
<sst xmlns="http://schemas.openxmlformats.org/spreadsheetml/2006/main" count="1451" uniqueCount="615">
  <si>
    <t>งบทดลอง</t>
  </si>
  <si>
    <t>ชื่อบัญชี</t>
  </si>
  <si>
    <t>รหัสบัญชี</t>
  </si>
  <si>
    <t>เดบิต</t>
  </si>
  <si>
    <t>เครดิต</t>
  </si>
  <si>
    <t>ค่าตอบแทน</t>
  </si>
  <si>
    <t>ค่าใช้สอย</t>
  </si>
  <si>
    <t>ค่าวัสดุ</t>
  </si>
  <si>
    <t>ค่าสาธารณูปโภค</t>
  </si>
  <si>
    <t>เงินสะสม</t>
  </si>
  <si>
    <t>รายรับ</t>
  </si>
  <si>
    <t xml:space="preserve"> -  เพื่อโปรดทราบ</t>
  </si>
  <si>
    <t>ทราบ</t>
  </si>
  <si>
    <t>เงินส่วนลด 6%</t>
  </si>
  <si>
    <t>รวม</t>
  </si>
  <si>
    <t>รายงาน รับ - จ่าย  เงินสด</t>
  </si>
  <si>
    <t>จนถึงปัจจุบัน</t>
  </si>
  <si>
    <t>ประมาณการ</t>
  </si>
  <si>
    <t>เกิดขึ้นจริง</t>
  </si>
  <si>
    <t>รายการ</t>
  </si>
  <si>
    <t>รหัส</t>
  </si>
  <si>
    <t>บัญชี</t>
  </si>
  <si>
    <t>เดือนนี้</t>
  </si>
  <si>
    <t>(บาท)</t>
  </si>
  <si>
    <t>ยอดยกมา</t>
  </si>
  <si>
    <t>รวมรายรับ</t>
  </si>
  <si>
    <t>งบกลาง</t>
  </si>
  <si>
    <t>เงินอุดหนุน</t>
  </si>
  <si>
    <t>รายจ่าย</t>
  </si>
  <si>
    <t xml:space="preserve"> -2-</t>
  </si>
  <si>
    <t>รวมเดือนนี้</t>
  </si>
  <si>
    <t>รวมตั้งแต่ต้นปี</t>
  </si>
  <si>
    <t>รายได้จัดเก็บเอง</t>
  </si>
  <si>
    <t>หมวดภาษีอากร</t>
  </si>
  <si>
    <t>1.  ภาษีโรงเรือนและที่ดิน</t>
  </si>
  <si>
    <t>2.  ภาษีบำรุงท้องที่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</si>
  <si>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</si>
  <si>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</si>
  <si>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</si>
  <si>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1.  ค่าขายแบบแปลน</t>
  </si>
  <si>
    <t>หมวดภาษีจัดสรร</t>
  </si>
  <si>
    <t>3.  ภาษีธุรกิจเฉพาะ</t>
  </si>
  <si>
    <t>4.  ภาษีสุรา</t>
  </si>
  <si>
    <t>รวมรายรับทั้งสิ้น</t>
  </si>
  <si>
    <t>หน้า  2</t>
  </si>
  <si>
    <t>ค่าครุภัณฑ์</t>
  </si>
  <si>
    <t>ค่าที่ดินและสิ่งก่อสร้าง</t>
  </si>
  <si>
    <t>3. ภาษีป้าย</t>
  </si>
  <si>
    <t>รายงานกระแสเงินสด</t>
  </si>
  <si>
    <t>ตั้งแต่ต้นปีถึงปัจจุบัน</t>
  </si>
  <si>
    <t xml:space="preserve">           รับเงินรับฝาก</t>
  </si>
  <si>
    <t xml:space="preserve">           จ่ายเงินรับฝาก</t>
  </si>
  <si>
    <t>รับสูง  หรือ  (ต่ำ)  กว่าจ่าย</t>
  </si>
  <si>
    <t>องค์การบริหารส่วนตำบลละลมใหม่พัฒนา</t>
  </si>
  <si>
    <t>ธนาคาร  ธกส.  (ออมทรัพย์)  สาขาโชคชัย</t>
  </si>
  <si>
    <t>งบกระทบยอดเงินฝากธนาคาร</t>
  </si>
  <si>
    <r>
      <t>หัก</t>
    </r>
    <r>
      <rPr>
        <b/>
        <sz val="16"/>
        <rFont val="Angsana New"/>
        <family val="1"/>
      </rPr>
      <t xml:space="preserve">  เช็คจ่ายที่ผู้รับเงินยังไม่นำมาขึ้นเงินกับธนาคาร</t>
    </r>
  </si>
  <si>
    <t>ว/ด/ป</t>
  </si>
  <si>
    <t>เลขที่เช็ค</t>
  </si>
  <si>
    <t>จำนวนเงิน</t>
  </si>
  <si>
    <t>ผู้จัดทำ</t>
  </si>
  <si>
    <t>ผู้ตรวจสอบ</t>
  </si>
  <si>
    <t>รายได้ที่รัฐบาลเก็บแล้วจัดสรรให้องค์กรปกครองส่วนท้องถิ่น</t>
  </si>
  <si>
    <t>2. ภาษีมูลค่าเพิ่ม 1 ใน 9</t>
  </si>
  <si>
    <t>รายได้ที่รัฐบาลอุดหนุนให้องค์กรปกครองส่วนท้องถิ่น</t>
  </si>
  <si>
    <t xml:space="preserve">     ถ่ายโอนเลือกทำ</t>
  </si>
  <si>
    <t xml:space="preserve">              ผู้อำนวยการกองคลัง</t>
  </si>
  <si>
    <t>เลขที่บัญชี 01- 721-2-49173-3</t>
  </si>
  <si>
    <t>เงินสด</t>
  </si>
  <si>
    <t>กระดาษทำการกระทบยอด</t>
  </si>
  <si>
    <t>00411</t>
  </si>
  <si>
    <t>00110</t>
  </si>
  <si>
    <t>00120</t>
  </si>
  <si>
    <t>00210</t>
  </si>
  <si>
    <t>00220</t>
  </si>
  <si>
    <t>00230</t>
  </si>
  <si>
    <t>00240</t>
  </si>
  <si>
    <t>00260</t>
  </si>
  <si>
    <t>00111</t>
  </si>
  <si>
    <t>00113</t>
  </si>
  <si>
    <t>00123</t>
  </si>
  <si>
    <t>00211</t>
  </si>
  <si>
    <t>00212</t>
  </si>
  <si>
    <t>00221</t>
  </si>
  <si>
    <t>00223</t>
  </si>
  <si>
    <t>00241</t>
  </si>
  <si>
    <t>00242</t>
  </si>
  <si>
    <t>00262</t>
  </si>
  <si>
    <t>00263</t>
  </si>
  <si>
    <t>00112</t>
  </si>
  <si>
    <t>00231</t>
  </si>
  <si>
    <t>00310</t>
  </si>
  <si>
    <t>00312</t>
  </si>
  <si>
    <t>แผนงาน / งาน</t>
  </si>
  <si>
    <t>หมวด / ประเภทรายจ่าย</t>
  </si>
  <si>
    <t xml:space="preserve">           รับเงินรายรับ</t>
  </si>
  <si>
    <t xml:space="preserve">           จ่ายเงินรายจ่ายค้างจ่าย</t>
  </si>
  <si>
    <t xml:space="preserve">หมวดเงินอุดหนุนทั่วไป                    </t>
  </si>
  <si>
    <t>ภาษี หัก ณ ที่จ่าย</t>
  </si>
  <si>
    <t>เงินทุนสำรองเงินสะสม</t>
  </si>
  <si>
    <t>เงินรับฝาก(หมายเหตุ 2)</t>
  </si>
  <si>
    <t>เงินรับฝาก   (  หมายเหตุ   3  )</t>
  </si>
  <si>
    <t>สูง / ต่ำกว่า</t>
  </si>
  <si>
    <t>ลำดับที่</t>
  </si>
  <si>
    <t>วัน/เดือน/ ปี</t>
  </si>
  <si>
    <t>สัญญาเลขที่</t>
  </si>
  <si>
    <t>ชื่อกลุ่ม</t>
  </si>
  <si>
    <t>จำนวนเงินกู้</t>
  </si>
  <si>
    <t>ค่าปรับ</t>
  </si>
  <si>
    <t>10/2544</t>
  </si>
  <si>
    <t>12/2544</t>
  </si>
  <si>
    <t>กลุ่มเกษตรกรทำนาปี บ้านกุดจอกน้อย ม.6</t>
  </si>
  <si>
    <t>5/2546</t>
  </si>
  <si>
    <t>กลุ่มไร่นาสวนผสม บ้านคลองยาง ม.9</t>
  </si>
  <si>
    <t>6/2546</t>
  </si>
  <si>
    <t>กลุ่มร้านค้าชุมชนในหมู่บ้าน บ้านกุดจอกน้อย ม.6</t>
  </si>
  <si>
    <t>2/2547</t>
  </si>
  <si>
    <t>กลุ่มเกษตรทำนาปรัง บ้านโคกพลวง ม.12</t>
  </si>
  <si>
    <t>5/2547</t>
  </si>
  <si>
    <t>กลุ่มเครื่องปั้นดินเผา บ้านหนองชุมแสง ม.10</t>
  </si>
  <si>
    <t>7/2547</t>
  </si>
  <si>
    <t>กลุ่มเลี้ยงสุกร  บ้านกุดจอกน้อย ม.6</t>
  </si>
  <si>
    <t>8/2547</t>
  </si>
  <si>
    <t>กลุ่มเลี้ยงสุกร บ้านหนองผักหวาน ม.11</t>
  </si>
  <si>
    <t>2/2548</t>
  </si>
  <si>
    <t>กลุ่มเลี้ยงหมู บ้านคลองยาง ม.9</t>
  </si>
  <si>
    <t>5/2548</t>
  </si>
  <si>
    <t>กลุ่มทำหินทรายบ้านกุดจอกน้อย ม.6</t>
  </si>
  <si>
    <t>10/2548</t>
  </si>
  <si>
    <t>กลุ่มผลิตภัณฑ์เครื่องปั้นดินเผาหนองชุมแสง ม.10</t>
  </si>
  <si>
    <t>5/2549</t>
  </si>
  <si>
    <t>กลุ่มผลิตภัณฑ์เครื่องปั้นดินเผา ม.10</t>
  </si>
  <si>
    <t>18/2549</t>
  </si>
  <si>
    <t>กลุ่มผลิตภัณฑ์เครื่องปั้นดินเผา ม.10 บ้านหนองชุมแสง</t>
  </si>
  <si>
    <t>19/2549</t>
  </si>
  <si>
    <t>3/2550</t>
  </si>
  <si>
    <t>กลุ่มทำหินทราย ม.6</t>
  </si>
  <si>
    <t>5/2550</t>
  </si>
  <si>
    <t>24/2550</t>
  </si>
  <si>
    <t>กลุ่มไร่นาสวนผสม  ม.9</t>
  </si>
  <si>
    <t>25/2550</t>
  </si>
  <si>
    <t>9/2551</t>
  </si>
  <si>
    <t>กลุ่มผลิตภัณฑ์เครื่องปั่นดินเผาบ้านหนองชุมแสง ม.10</t>
  </si>
  <si>
    <t>21/2551</t>
  </si>
  <si>
    <t>22/2551</t>
  </si>
  <si>
    <t>กลุ่มทำหินทราย บ้านหนองผักหวาน ม.11</t>
  </si>
  <si>
    <t>26/2551</t>
  </si>
  <si>
    <t>5/2552</t>
  </si>
  <si>
    <t>กลุ่มเลี้ยงสุกร ม.6 บ้านกุดจอกน้อย</t>
  </si>
  <si>
    <t>11/2552</t>
  </si>
  <si>
    <t>กลุ่มทำหินทราย ม.6 บ้านกุดจอกน้อย</t>
  </si>
  <si>
    <t>25/2552</t>
  </si>
  <si>
    <t>กลุ่มทำหินทราย บ้านกุดจอกน้อย  ม.6</t>
  </si>
  <si>
    <t>27/2552</t>
  </si>
  <si>
    <t xml:space="preserve">กลุ่มทำหินทราย ม.11  บ้านหนองผักหวาน </t>
  </si>
  <si>
    <t>28/2552</t>
  </si>
  <si>
    <t>2/2553</t>
  </si>
  <si>
    <t>กลุ่มเลี้ยงปลาดุกบ่อพลาสติก ม.1</t>
  </si>
  <si>
    <t>3/2553</t>
  </si>
  <si>
    <t xml:space="preserve">กลุ่มเลี้ยงสุกร ม.11 บ้านหนองผักหวาน </t>
  </si>
  <si>
    <t>15/2553</t>
  </si>
  <si>
    <t xml:space="preserve">กลุ่มทำหินทราย ม.6 </t>
  </si>
  <si>
    <t>17/2553</t>
  </si>
  <si>
    <t>กลุ่มปลูกมันสำปะหลังพันธุ์ดี ม.1</t>
  </si>
  <si>
    <t>3/2554</t>
  </si>
  <si>
    <t>กลุ่มเกษตรกรทำไร่มันสำปะหลัง ม.1</t>
  </si>
  <si>
    <t>5/2554</t>
  </si>
  <si>
    <t xml:space="preserve">กลุ่มไร่นาสวนผสม ม.9  บ้านคลองยาง </t>
  </si>
  <si>
    <t>6/2554</t>
  </si>
  <si>
    <t>13/2554</t>
  </si>
  <si>
    <t>กลุ่มหินทราย บ้านกุดจอกน้อย  ม.6</t>
  </si>
  <si>
    <t>14/2554</t>
  </si>
  <si>
    <t>25/2554</t>
  </si>
  <si>
    <t xml:space="preserve"> 3/2555</t>
  </si>
  <si>
    <t xml:space="preserve">กลุ่มไร่นาสวนผสม ม.9  </t>
  </si>
  <si>
    <t xml:space="preserve"> 5/2555</t>
  </si>
  <si>
    <t>กลุ่มทำนาบ้านละลม  ม.1</t>
  </si>
  <si>
    <t xml:space="preserve"> 6/2555</t>
  </si>
  <si>
    <t>กลุ่มทำไร่มันสำปะหลัง  ม.1</t>
  </si>
  <si>
    <t xml:space="preserve"> 7/2555</t>
  </si>
  <si>
    <t>กลุ่มทำนา ม.11  บ้านหนองผักหวาน</t>
  </si>
  <si>
    <t xml:space="preserve"> 8/2555</t>
  </si>
  <si>
    <t>กลุ่มทำเครื่องปั้นดินเผา  ม.10</t>
  </si>
  <si>
    <t xml:space="preserve"> 12/2555</t>
  </si>
  <si>
    <t>กลุ่มหล่อหินทราย  ม.6  บ้านกุดจอกน้อย</t>
  </si>
  <si>
    <t xml:space="preserve"> 13/2555</t>
  </si>
  <si>
    <t>กลุ่มเลี้ยงหมูสุกร  ม.6  บ้านกุดจอกน้อย</t>
  </si>
  <si>
    <t xml:space="preserve">         (  นางภัทรวดี     ป้อมกระโทก  )                                                               (  นางพัฒนา        เหมือนจิตต์ )    </t>
  </si>
  <si>
    <t xml:space="preserve">            นักวิชาการเงินและบัญชี                                                                                ผู้อำนวยการกองคลัง</t>
  </si>
  <si>
    <t xml:space="preserve">กลุ่มทำนา   ม.  2  บ้านละลม  </t>
  </si>
  <si>
    <t xml:space="preserve">กลุ่มเกษตรกรปลูกมันสำปะหลัง  ม.  2  บ้านละลม  </t>
  </si>
  <si>
    <t>กลุ่มเกษตรกรทำนาบ้านละลม  หมู่ 2</t>
  </si>
  <si>
    <t>กลุ่มกระยาสาทบ้านละลม  หมู่  3</t>
  </si>
  <si>
    <t>กลุ่มทำไร่มันสำปะหลัง  หมู่  4</t>
  </si>
  <si>
    <t>กลุ่มเกษตรกรบ้านละลม  หมู่  4</t>
  </si>
  <si>
    <t>กลุ่มเกษตรกรปลูกอ้อยหมู่  5  บ้านสระตะหมก</t>
  </si>
  <si>
    <t>กลุ่มทำหินทรายบ้านกุดจอกน้อย  หมู่  6</t>
  </si>
  <si>
    <t>กลุ่มเลี้ยงสุกร  ม.  6  บ้านกุดจอกน้อย</t>
  </si>
  <si>
    <t>กลุ่มปลูกพืชฤดูแล้ง  ม.12  บ้านโคกพลวง</t>
  </si>
  <si>
    <t>9/2549</t>
  </si>
  <si>
    <t>กลุ่มผลิตภัณฑ์เครื่องปั่นดินเผาบ้านหนองชุมแสง  หมู่  10</t>
  </si>
  <si>
    <t>กลุ่มผลิตภัณฑ์เครื่องปั่นดินเผา  หมู่  10</t>
  </si>
  <si>
    <t>รายละเอียดเงินทุนโครงการเศรษฐกิจชุมชน (หมู่บ้านละแสน) ที่ได้รับจัดสรร</t>
  </si>
  <si>
    <t>หมายเหตุ</t>
  </si>
  <si>
    <t>บ้านละลม  หมู่ที่ 1</t>
  </si>
  <si>
    <t>บ้านละลม  หมู่ที่ 2</t>
  </si>
  <si>
    <t>บ้านละลม  หมู่ที่ 3</t>
  </si>
  <si>
    <t>บ้านละลม  หมู่ที่ 4</t>
  </si>
  <si>
    <t>บ้านสระตะหมก  หมู่ที่ 5</t>
  </si>
  <si>
    <t>บ้านกุดจอกน้อย  หมู่ที่ 6</t>
  </si>
  <si>
    <t>บ้านกุดจอกใหญ่ หมู่ที่ 7 หมู่ที่ 12</t>
  </si>
  <si>
    <t>บ้านคลองกระชาย  หมู่ที่ 8</t>
  </si>
  <si>
    <t>บ้านคลองยาง   หมู่ที่ 9</t>
  </si>
  <si>
    <t>บ้านหนองชุมแสง  หมู่ที่ 10</t>
  </si>
  <si>
    <t>บ้านหนองผักหวาน  หมู่ที่ 11</t>
  </si>
  <si>
    <t xml:space="preserve">                                                   ผู้จัดทำ                                   </t>
  </si>
  <si>
    <t xml:space="preserve">    ผู้สอบทาน</t>
  </si>
  <si>
    <t>(นางภัทรวดี  ป้อมกระโทก)</t>
  </si>
  <si>
    <t xml:space="preserve">  นักวิชาการเงินและบัญชี</t>
  </si>
  <si>
    <t xml:space="preserve">    ผู้อำนวยการกองคลัง</t>
  </si>
  <si>
    <t>บัญชีเงินทุนโครงการเศรษฐกิจชุชน</t>
  </si>
  <si>
    <t>(นางพัฒนา   เหมือนจิตต์ )</t>
  </si>
  <si>
    <t>บัญชีลูกหนี้เงินทุนโครงการเศรษฐกิจชุมชน  อบต.  (หมู่บ้านละแสน)</t>
  </si>
  <si>
    <t>รายละเอียดค่าปรับเงินทุนโครงการเศรษฐกิจชุมชน  อบต.  (หมู่บ้านละแสน)</t>
  </si>
  <si>
    <t>รายละเอียดดอกเบี้ยเงินทุนโครงการเศรษฐกิจชุมชน  อบต.  (หมู่บ้านละแสน)</t>
  </si>
  <si>
    <t xml:space="preserve">กลุ่มเลี้ยงหมูบ้านคลองยาง ม.9 </t>
  </si>
  <si>
    <t>กลุ่มเกษตรกรบ้านโคกพลวง ม.12</t>
  </si>
  <si>
    <t xml:space="preserve">     ....................................................... ผู้จัดทำ                                             ......................................................ผู้สอบทาน          </t>
  </si>
  <si>
    <t xml:space="preserve"> </t>
  </si>
  <si>
    <t>ดอกเบี้ย</t>
  </si>
  <si>
    <t>511000</t>
  </si>
  <si>
    <t>110300</t>
  </si>
  <si>
    <t>110900</t>
  </si>
  <si>
    <t>111000</t>
  </si>
  <si>
    <t>111100</t>
  </si>
  <si>
    <t>120100</t>
  </si>
  <si>
    <t>521000</t>
  </si>
  <si>
    <t>210100</t>
  </si>
  <si>
    <t>210200</t>
  </si>
  <si>
    <t>210300</t>
  </si>
  <si>
    <t>210400</t>
  </si>
  <si>
    <t>210600</t>
  </si>
  <si>
    <t>210700</t>
  </si>
  <si>
    <t>522000</t>
  </si>
  <si>
    <t>220100</t>
  </si>
  <si>
    <t>220200</t>
  </si>
  <si>
    <t>220300</t>
  </si>
  <si>
    <t>220400</t>
  </si>
  <si>
    <t>220500</t>
  </si>
  <si>
    <t>220600</t>
  </si>
  <si>
    <t>220700</t>
  </si>
  <si>
    <t>531000</t>
  </si>
  <si>
    <t>310100</t>
  </si>
  <si>
    <t>310300</t>
  </si>
  <si>
    <t>310400</t>
  </si>
  <si>
    <t>310500</t>
  </si>
  <si>
    <t>310600</t>
  </si>
  <si>
    <t>532000</t>
  </si>
  <si>
    <t>320100</t>
  </si>
  <si>
    <t>320200</t>
  </si>
  <si>
    <t>320300</t>
  </si>
  <si>
    <t>320400</t>
  </si>
  <si>
    <t>533000</t>
  </si>
  <si>
    <t>330100</t>
  </si>
  <si>
    <t>330200</t>
  </si>
  <si>
    <t>330300</t>
  </si>
  <si>
    <t>330400</t>
  </si>
  <si>
    <t>330500</t>
  </si>
  <si>
    <t>330600</t>
  </si>
  <si>
    <t>330700</t>
  </si>
  <si>
    <t>330800</t>
  </si>
  <si>
    <t>331000</t>
  </si>
  <si>
    <t>331400</t>
  </si>
  <si>
    <t>331500</t>
  </si>
  <si>
    <t>331600</t>
  </si>
  <si>
    <t>534000</t>
  </si>
  <si>
    <t>340100</t>
  </si>
  <si>
    <t>340200</t>
  </si>
  <si>
    <t>340300</t>
  </si>
  <si>
    <t>340400</t>
  </si>
  <si>
    <t>340500</t>
  </si>
  <si>
    <t>541000</t>
  </si>
  <si>
    <t>410100</t>
  </si>
  <si>
    <t>410500</t>
  </si>
  <si>
    <t>410700</t>
  </si>
  <si>
    <t>410800</t>
  </si>
  <si>
    <t>410900</t>
  </si>
  <si>
    <t>411100</t>
  </si>
  <si>
    <t>411600</t>
  </si>
  <si>
    <t>411800</t>
  </si>
  <si>
    <t>542000</t>
  </si>
  <si>
    <t>420600</t>
  </si>
  <si>
    <t>420700</t>
  </si>
  <si>
    <t>420900</t>
  </si>
  <si>
    <t>561000</t>
  </si>
  <si>
    <t>610100</t>
  </si>
  <si>
    <t>610200</t>
  </si>
  <si>
    <t>610400</t>
  </si>
  <si>
    <t>551000</t>
  </si>
  <si>
    <t>510100</t>
  </si>
  <si>
    <t>00311</t>
  </si>
  <si>
    <t>330900</t>
  </si>
  <si>
    <t>331300</t>
  </si>
  <si>
    <t xml:space="preserve"> 1/2556</t>
  </si>
  <si>
    <t>กลุ่มเลี้ยงจิ้งหรีดบ้านหนองผักหวาน หมู่ 11</t>
  </si>
  <si>
    <t>เงินเดือนฝ่ายการเมือง</t>
  </si>
  <si>
    <t>ลูกหนี้ภาษีบำรุงท้องที่</t>
  </si>
  <si>
    <t>เงินรับฝาก(หมายเหตุ 1)</t>
  </si>
  <si>
    <t>หมวดเงินอุดหนุนทั่วไป</t>
  </si>
  <si>
    <t>411000</t>
  </si>
  <si>
    <t>412000</t>
  </si>
  <si>
    <t>413000</t>
  </si>
  <si>
    <t>415000</t>
  </si>
  <si>
    <t>420000</t>
  </si>
  <si>
    <t>431000</t>
  </si>
  <si>
    <t>230100</t>
  </si>
  <si>
    <t>412210</t>
  </si>
  <si>
    <t>412303</t>
  </si>
  <si>
    <t>413003</t>
  </si>
  <si>
    <t>415004</t>
  </si>
  <si>
    <t>415999</t>
  </si>
  <si>
    <t>300000</t>
  </si>
  <si>
    <t>320000</t>
  </si>
  <si>
    <t>บัญชีเงินทุนโครงการเศรษฐกิจชุมชน</t>
  </si>
  <si>
    <t>เงินค่าใช้จ่าย 5%</t>
  </si>
  <si>
    <t>21/2557</t>
  </si>
  <si>
    <t>20/2557</t>
  </si>
  <si>
    <t>13/2557</t>
  </si>
  <si>
    <t>17/2557</t>
  </si>
  <si>
    <t>กลุ่มปลูกมันสำปะหลัง หมู่ 8</t>
  </si>
  <si>
    <t>19/2557</t>
  </si>
  <si>
    <t>กลุ่มเลี้ยงหมูบ้านคลองยาง ม. 9 (โกรกกัดลิ้น)</t>
  </si>
  <si>
    <t>3/2557</t>
  </si>
  <si>
    <t>18/2557</t>
  </si>
  <si>
    <t>1/2558</t>
  </si>
  <si>
    <t>กลุ่มปลูกอ้อย ม. 4</t>
  </si>
  <si>
    <t>2/2558</t>
  </si>
  <si>
    <t>กลุ่มหินทราย ม. 3</t>
  </si>
  <si>
    <t>3/2558</t>
  </si>
  <si>
    <t>กลุ่มทำขนมจีนบ้านหนองผักหวาน ม. 11</t>
  </si>
  <si>
    <t>6/2556</t>
  </si>
  <si>
    <t>กลุ่มทำเครื่องปั้นดินเผา ม. 10 บ้านหนองชุมแสง</t>
  </si>
  <si>
    <t>2/2556</t>
  </si>
  <si>
    <t>กลุ่มทำหินทรายบ้านกุดจอกน้อย ม. 6</t>
  </si>
  <si>
    <t>13/2556</t>
  </si>
  <si>
    <t>กลุ่มเลี้ยงสุกร ม. 6 บ้านกุดจอกน้อย</t>
  </si>
  <si>
    <t>12/2556</t>
  </si>
  <si>
    <t>17/2556</t>
  </si>
  <si>
    <t xml:space="preserve">     ....................................................... ผู้จัดทำ                                                       .......................................................ผู้สอบทาน</t>
  </si>
  <si>
    <t xml:space="preserve">....................................................... ผู้จัดทำ                           .......................................................ผู้สอบทาน    </t>
  </si>
  <si>
    <t xml:space="preserve">            (   นางภัทรวดี     ป้อมกระโทก  )                                           (  นางพัฒนา        เหมือนจิตต์ )           </t>
  </si>
  <si>
    <t xml:space="preserve">                   นักวิชาการเงินและบัญชี                                                             ผู้อำนวยการกองคลัง</t>
  </si>
  <si>
    <t>1.  ค่าธรรมเนียมเกี่ยวกับใบอนุญาตการขายสุรา</t>
  </si>
  <si>
    <t>412103</t>
  </si>
  <si>
    <t>1.  ภาษีมูลค่าเพิ่มตาม พรบ. กำหนดแผนฯ</t>
  </si>
  <si>
    <t>ประกันสังคม</t>
  </si>
  <si>
    <t xml:space="preserve">          จ่ายเงินรายจ่าย</t>
  </si>
  <si>
    <t xml:space="preserve">          จ่ายเงินลูกหนี้</t>
  </si>
  <si>
    <t>421000</t>
  </si>
  <si>
    <t>610300</t>
  </si>
  <si>
    <t>00252</t>
  </si>
  <si>
    <t>00250</t>
  </si>
  <si>
    <t>เงินอุดหนุนทั่วไประบุวัตถุประสงค์-เบี้ยยังชีพผู้สูงอายุ</t>
  </si>
  <si>
    <t>เงินอุดหนุนทั่วไประบุวัตถุประสงค์-เบี้ยยังชีพคนพิการ</t>
  </si>
  <si>
    <t>เงินอุดหนุนทั่วไประบุวัตถุประสงค์-ค่าจ้างพนักงานจ้างศูนย์เด็ก</t>
  </si>
  <si>
    <t>441001</t>
  </si>
  <si>
    <t>เงินอุดหนุนทั่วไประบุวัตถุประสงค์-เพื่อพัฒนาประเทศ</t>
  </si>
  <si>
    <t>เงินอุดหนุนทั่วไประบุวัตถุประสงค์-ค่าจัดการเรียนการสอนศูนย์พัฒนาเด็กเล็ก</t>
  </si>
  <si>
    <t>เงินอุดหนุนทั่วไประบุวัตถุประสงค์-สำหรับสนับสนุนศูนย์พัฒนาเด็กเล็ก</t>
  </si>
  <si>
    <t>.</t>
  </si>
  <si>
    <t>4/2558</t>
  </si>
  <si>
    <t>กลุ่มทำหินทราย หมู่ 11</t>
  </si>
  <si>
    <t>5/2558</t>
  </si>
  <si>
    <t>6/2558</t>
  </si>
  <si>
    <t>7/2558</t>
  </si>
  <si>
    <t>เงินอุดหนุนทั่วไประบุวัตถุประสงค์-ค่าจ้างพนักงานจ้างศูนย์พัฒนาเด็กเล็ก</t>
  </si>
  <si>
    <t xml:space="preserve">          รับเงินอุดหนุนทั่วไป</t>
  </si>
  <si>
    <t xml:space="preserve">          รับเงินอุดหนุนทั่วไประบุวัตถุประสงค์</t>
  </si>
  <si>
    <t xml:space="preserve">           จ่ายเงินอุดหนุนทั่วไประบุวัตถุประสงค์</t>
  </si>
  <si>
    <t/>
  </si>
  <si>
    <t>กลุ่มเกษตรกรปลูกผักเลี้ยงปลา หมู่ 11</t>
  </si>
  <si>
    <t>8/2558</t>
  </si>
  <si>
    <t>9/2558</t>
  </si>
  <si>
    <t>กลุ่มเกษตรกรปลูกผักเลี้ยงปลา ม. 11</t>
  </si>
  <si>
    <t>ค่ารักษาพยาบาล</t>
  </si>
  <si>
    <t xml:space="preserve">                                                        </t>
  </si>
  <si>
    <t>10/2558</t>
  </si>
  <si>
    <t>กลุ่มทำนาบ้านละลม หมู่ 1</t>
  </si>
  <si>
    <t>12/2558</t>
  </si>
  <si>
    <t>กลุ่มทำไร่มันสำประหลัง หมู่ 1</t>
  </si>
  <si>
    <t>11/2558</t>
  </si>
  <si>
    <t>13/2558</t>
  </si>
  <si>
    <t>กลุ่มไร่นาสวนผสม หมู่ 9</t>
  </si>
  <si>
    <t xml:space="preserve">          จ่ายเงินสะสม</t>
  </si>
  <si>
    <t xml:space="preserve">     </t>
  </si>
  <si>
    <t>โอนงบประมาณเพิ่ม +</t>
  </si>
  <si>
    <t>โอนงบประมาณลด -</t>
  </si>
  <si>
    <t>รายจ่าย (จ่ายจากเงินสะสม)</t>
  </si>
  <si>
    <t>14/2558</t>
  </si>
  <si>
    <t>กลุ่มทำเครื่องปั้นดินเผา หมู่ 10 บ้านหนองชุมแสง</t>
  </si>
  <si>
    <t>กลุ่มเกษตรทำนา บ้านกุดจอกใหญ่ ม.7</t>
  </si>
  <si>
    <t>งบประมาณคงเหลือ</t>
  </si>
  <si>
    <t>รายจ่ายตามงบประมาณ (จ่ายจากรายรับ)</t>
  </si>
  <si>
    <t xml:space="preserve">           รับเงินรับคืน  </t>
  </si>
  <si>
    <t xml:space="preserve">           จ่ายเงินรับคืน</t>
  </si>
  <si>
    <t>เงินอุดหนุนทั่วไประบุวัตถุประสงค์-ค่าใช้จ่ายสำหรับบำบัดฟื้นฟูผู้ติดยาเสพติด</t>
  </si>
  <si>
    <t>เงินอุดหนุนทั่วไประบุวัตถุประสงค์-ค่าใช้จ่ายสำหรับฝึกอบรมอาชีพให้แก่ผู้ที่ผ่านการบำบัดฟื้นฟู</t>
  </si>
  <si>
    <t>เงินอุดหนุนทั่วไประบุวัตถุประสงค์-เงินสมทบกองทุนประกันสังคม</t>
  </si>
  <si>
    <t xml:space="preserve">   ฟื้นฟูผู้ติดยาเสพติด</t>
  </si>
  <si>
    <t xml:space="preserve">   ผู้ท่ผ่านการบำบัดฟื้นฟู</t>
  </si>
  <si>
    <t>นักวิชาการเงินและบัญชี</t>
  </si>
  <si>
    <t>เงินอุดหนุนทั่วไประบุวัตถุประสงค์-เงินเดือนพนักงานครูศูนย์พัฒนาเด็กเล็ก</t>
  </si>
  <si>
    <t>ธนาคาร  ธ.กรุงไทย  (ออมทรัพย์)  สาขาโชคชัย</t>
  </si>
  <si>
    <t>เลขที่บัญชี 344-0-48430-0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</si>
  <si>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 เงินรายได้ที่ยังไม่รับรู้</t>
    </r>
  </si>
  <si>
    <t>ลูกหนี้เงินยืม</t>
  </si>
  <si>
    <t>รายจ่ายค้างจ่าย (หมายเหตุ 4)</t>
  </si>
  <si>
    <t>เงินอุดหนุนทั่วไประบุวัตถุประสงค์เพื่อพัฒนาประเทศ</t>
  </si>
  <si>
    <t xml:space="preserve">          ผู้อำนวยการกองคลัง</t>
  </si>
  <si>
    <t xml:space="preserve">                นักวิชาการเงินและบัญชี</t>
  </si>
  <si>
    <t>20 พ.ค. 58</t>
  </si>
  <si>
    <t>09602388</t>
  </si>
  <si>
    <t>รายละเอียด ประกอบงบทดลอง</t>
  </si>
  <si>
    <t>รายรับจริงประกอบรายงานรับ - จ่ายเงิน</t>
  </si>
  <si>
    <t>รับจริงเดือนนี้</t>
  </si>
  <si>
    <t>รายได้ที่รัฐบาลอุดหนุนให้โดยระบุวัตถุประสงค์/เงินอุดหนุนเฉพาะกิจ</t>
  </si>
  <si>
    <t>หมวดเงินอุดหนุนทั่วไประบุวัตถุประสงค์เฉพาะกิจ</t>
  </si>
  <si>
    <t>เดือนนี้ที่เกิดขึ้น</t>
  </si>
  <si>
    <t>จริง</t>
  </si>
  <si>
    <t>หมวดเงินอุดหนุนทั่วไประบุวัตถุประสงค์/เฉพาะกิจ</t>
  </si>
  <si>
    <t>รวมรายจ่าย</t>
  </si>
  <si>
    <t>รายรับสูงกว่า (ต่ำกว่า) รายจ่าย</t>
  </si>
  <si>
    <t>ยอดยกไป</t>
  </si>
  <si>
    <t>ให้แก่ผู้ที่ผ่านการบำบัดฟื้นฟู</t>
  </si>
  <si>
    <t>เงินอุดหนุนทั่วไประบุวัตถุประสงค์-ค่าใช้จ่ายสำหรับฝักอบรมอาชีพ</t>
  </si>
  <si>
    <t>รายละเอียดประกอบรายงานรับ - จ่ายเงิน</t>
  </si>
  <si>
    <t>เงินรับฝาก (หมายเหตุ 2)</t>
  </si>
  <si>
    <t>เงินรับฝาก (หมายเหตุ 3)</t>
  </si>
  <si>
    <t>100000</t>
  </si>
  <si>
    <t>210000</t>
  </si>
  <si>
    <t>220000</t>
  </si>
  <si>
    <t>310000</t>
  </si>
  <si>
    <t>330000</t>
  </si>
  <si>
    <t>340000</t>
  </si>
  <si>
    <t>410000</t>
  </si>
  <si>
    <t>610000</t>
  </si>
  <si>
    <t>113100</t>
  </si>
  <si>
    <t>113302</t>
  </si>
  <si>
    <t>113500</t>
  </si>
  <si>
    <t>15/2558</t>
  </si>
  <si>
    <t>16/2557</t>
  </si>
  <si>
    <t>ลูกหนี้เงินทุนโครงการเศรษฐกิจชุมชน</t>
  </si>
  <si>
    <t>ประกันสัญญา</t>
  </si>
  <si>
    <t>215000</t>
  </si>
  <si>
    <t>211000</t>
  </si>
  <si>
    <t>ยอดเงินคงเหลือตามรายงานธนาคาร ณ วันที่  30  มิถุนายน  2558</t>
  </si>
  <si>
    <t>ยอดเงินคงเหลือตามบัญชี  ณ  วันที่  30  มิถุนายน  2558</t>
  </si>
  <si>
    <t>(ลงชื่อ)...................................................วันที่ 30  มิถุนายน 2558</t>
  </si>
  <si>
    <t>(ลงชื่อ).................................วันที่  30  มิถุนายน  2558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</si>
  <si>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เงินรายได้ที่ยังไม่รับรู้</t>
    </r>
  </si>
  <si>
    <t>25 มิ.ย. 58</t>
  </si>
  <si>
    <t>หมายเหตุ 2  ประกอบงบทดลอง  ณ  วันที่    31  กรกฎาคม  2558</t>
  </si>
  <si>
    <t>หมายเหตุ 1  ประกอบงบทดลอง  ณ  วันที่    31  กรกฎาคม  2558</t>
  </si>
  <si>
    <t>เงินอุดหนุนทั่วไประบุวัตถุประสงค์-คชจ.สำหรับบำบัดฟื้นฟูผู้ติดยาเสพติด</t>
  </si>
  <si>
    <t>14 ก.ค. 58</t>
  </si>
  <si>
    <t>17 ก.ค. 58</t>
  </si>
  <si>
    <t>11390714</t>
  </si>
  <si>
    <t>11390716</t>
  </si>
  <si>
    <t>11390717</t>
  </si>
  <si>
    <t>11390718</t>
  </si>
  <si>
    <t>11390721</t>
  </si>
  <si>
    <t>11390724</t>
  </si>
  <si>
    <t>27 ก.ค. 58</t>
  </si>
  <si>
    <t>11390728</t>
  </si>
  <si>
    <t>11390729</t>
  </si>
  <si>
    <t>11390730</t>
  </si>
  <si>
    <t>28 ก.ค. 58</t>
  </si>
  <si>
    <t>11390735</t>
  </si>
  <si>
    <t>29 ก.ค. 58</t>
  </si>
  <si>
    <t>11390736</t>
  </si>
  <si>
    <t>ยอดเงินคงเหลือตามบัญชี  ณ  วันที่  31  กรกฎาคม  2558</t>
  </si>
  <si>
    <t>(ลงชื่อ)...................................................วันที่ 31  กรกฎาคม 2558</t>
  </si>
  <si>
    <t>(ลงชื่อ).....................................วันที่  31  กรกฎาคม 2558</t>
  </si>
  <si>
    <t>ยอดเงินคงเหลือตามรายงานธนาคาร ณ วันที่  31  กรกฎาคม  2558</t>
  </si>
  <si>
    <t xml:space="preserve">                                                                                                                                                                        </t>
  </si>
  <si>
    <t>องค์การบริหารส่วนตำบลปากน้ำ  อำเภอเมือง  จังหวัดชุมพร</t>
  </si>
  <si>
    <t>นายกองค์การบริหารส่วนตำบลปากน้ำ</t>
  </si>
  <si>
    <t>องค์การบริหารส่วนตำบลปากน้ำ</t>
  </si>
  <si>
    <t>เรียน  นายกองค์การบริหารส่วนตำบลปากน้ำ</t>
  </si>
  <si>
    <t xml:space="preserve">                                (  นางฐิติมา  รอดคง )                                                        ( นายชาตรี  มีจีนา )</t>
  </si>
  <si>
    <t>เดือน  ตุลาคม  2558</t>
  </si>
  <si>
    <t>414000</t>
  </si>
  <si>
    <t>เงินเดือนฝ่ายประจำ</t>
  </si>
  <si>
    <t>4. อากรรังนกอีแอ่น</t>
  </si>
  <si>
    <t>2.  ค่าธรรมเนียมเกี่ยวกับการควบคุมอาคาร</t>
  </si>
  <si>
    <t>3. ค่าธรรมเนียมเก็บขนขยะมูลฝอย</t>
  </si>
  <si>
    <t>4. ค่าธรรมเนียมตามประมวลกฎหมายที่ดิน มาตรา 9</t>
  </si>
  <si>
    <t>5. ค่าธรรมเนียมจดทะเบียนพาณิชย์</t>
  </si>
  <si>
    <t>6. ค่าธรรมเนียมอื่น ๆ</t>
  </si>
  <si>
    <t>7. ค่าปรับผู้กระทำผิดกฎหมายจราจรทางบก</t>
  </si>
  <si>
    <t>8. ค่าปรับการผิดสัญญา</t>
  </si>
  <si>
    <t>9. ค่าใบอนุญาตประกอบกิจการที่เป็นอันตรายต่อสุขภาพ</t>
  </si>
  <si>
    <t>10. ใบอนุญาตให้ตั้งตลาดเอกชน</t>
  </si>
  <si>
    <t>11. ใบอนุญาตเกี่ยวกับการควบคุมอาคาร</t>
  </si>
  <si>
    <t>412199</t>
  </si>
  <si>
    <t>412128</t>
  </si>
  <si>
    <t>412202</t>
  </si>
  <si>
    <t>412306</t>
  </si>
  <si>
    <t>412307</t>
  </si>
  <si>
    <t>1. ค่าเช่าหรือบริการสถานที่</t>
  </si>
  <si>
    <t>2. ดอกเบี้ยเงินฝากธนาคาร</t>
  </si>
  <si>
    <t>2. รายได้เบ็ดเตล็ดอื่น ๆ</t>
  </si>
  <si>
    <t>หมวดรายได้จากสาธารณูปโภคและการพาณิชย์</t>
  </si>
  <si>
    <t>1.  รายได้จากสาธารณูปโภคและการพาณิชย์</t>
  </si>
  <si>
    <t>414006</t>
  </si>
  <si>
    <t>413002</t>
  </si>
  <si>
    <t>6. อากรประมง</t>
  </si>
  <si>
    <t>5. ภาษีสรรพสามิต</t>
  </si>
  <si>
    <t>7. ค่าภาคหลวงแร่</t>
  </si>
  <si>
    <t>8. ค่าภาคหลวงปิโตรเลียม</t>
  </si>
  <si>
    <t>9. เงินที่เก็บตามกฎหมายว่าด้วยอุทยานแห่งชาติ</t>
  </si>
  <si>
    <t>1.  เงินอุดหนุนทั่วไปสำหรับดำเนินการตามอำนาจหน้าที่และภารกิจ</t>
  </si>
  <si>
    <t>รับคืนเงินสะสม</t>
  </si>
  <si>
    <t xml:space="preserve"> - เพื่อโปรดทราบ</t>
  </si>
  <si>
    <t xml:space="preserve">                                       (นางฐิติมา  รอดคง)                                                       ( นายชาตรี  มีจีนา)</t>
  </si>
  <si>
    <r>
      <t>รายรับ</t>
    </r>
    <r>
      <rPr>
        <sz val="12"/>
        <rFont val="Angsana New"/>
        <family val="1"/>
      </rPr>
      <t xml:space="preserve">     (  หมายเหตุ   1  )</t>
    </r>
  </si>
  <si>
    <t>เงินอุดหนุนทั่วไประบุวัตถุประสงค์-เงินสมทบกองทุนประกันสังคม ศพด.</t>
  </si>
  <si>
    <t>เงินอุดหนุนทั่วไประบุวัตถุประสงค์-คชจ.สำหรับฝึกอบรมอาชีพฯ</t>
  </si>
  <si>
    <t>รับคืนเงินผู้สูงอายุ</t>
  </si>
  <si>
    <t xml:space="preserve">           รับเงินรับคืนเงินสะสม  </t>
  </si>
  <si>
    <t xml:space="preserve">                                ผู้อำนวยการกองคลัง                                               ปลัดองค์การบริหารส่วนตำบลปากน้ำ</t>
  </si>
  <si>
    <t xml:space="preserve">                                       ผู้อำนวยการกองคลัง                                        ปลัดองค์การบริหารส่วนตำบลปากน้ำ</t>
  </si>
  <si>
    <t>เงินฝากธนาคารกรุงไทย สาขาชุมพร ประเภทออมทรัพย์ เลขที่บัญชี 803-0-46873-3</t>
  </si>
  <si>
    <t>110201</t>
  </si>
  <si>
    <t>เงินฝากธนาคาร ธกส. สาขาชุมพร ประเภทออมทรัพย์ เลขที่บัญชี 019-2-36576-1</t>
  </si>
  <si>
    <t>เงินฝากธนาคาร ธกส. สาขาชุมพร ประเภทออมทรัพย์ เลขที่บัญชี 019-2-42514-3</t>
  </si>
  <si>
    <t>เงินฝากธนาคาร ธกส. สาขาชุมพร ประเภทประจำ        เลขที่บัญชี 019-4-04699-5</t>
  </si>
  <si>
    <t>110202</t>
  </si>
  <si>
    <t>ลูกหนี้ภาษีโรงเรือนและที่ดิน</t>
  </si>
  <si>
    <t>รายได้จากรัฐบาลค้างรับ</t>
  </si>
  <si>
    <t>ลูกหนี้เงินสะสม</t>
  </si>
  <si>
    <t>เจ้าหนี้เงินสะสม</t>
  </si>
  <si>
    <t>รายจ่ายค้างจ่าย</t>
  </si>
  <si>
    <t>110601</t>
  </si>
  <si>
    <t>110602</t>
  </si>
  <si>
    <t>เงินรายรับ</t>
  </si>
  <si>
    <t>110605</t>
  </si>
  <si>
    <t>240100</t>
  </si>
  <si>
    <t>140300</t>
  </si>
  <si>
    <t>110100</t>
  </si>
  <si>
    <t>ลูกหนี้เงินยืมเงินงบประมาณ</t>
  </si>
  <si>
    <t xml:space="preserve">                                                                           -  ทราบ</t>
  </si>
  <si>
    <t xml:space="preserve">                       (นางฐิติมา  รอดคง)                                                                               ( นายชาตรี  มีจีนา )</t>
  </si>
  <si>
    <t xml:space="preserve">                      ผู้อำนวยการกองคลัง                                                              ปลัดองค์การบริหารส่วนตำบลปากน้ำ</t>
  </si>
  <si>
    <t>ภาษีหัก ณ ที่จ่าย</t>
  </si>
  <si>
    <t>เงินประกันสัญญา</t>
  </si>
  <si>
    <t>เงินอุดหนุนเฉพาะกิจ ค่าตอบแทน ศพด.</t>
  </si>
  <si>
    <t>เงินทุนเศรษฐกิจชุมชน บัญชี 2</t>
  </si>
  <si>
    <t>จัดซื้อเครื่องออกกำลังกาย</t>
  </si>
  <si>
    <t>1.เงินอุดหนุนทั่วไประบุวัตถุประสงค์-เงินเดือนครู ศพด.</t>
  </si>
  <si>
    <t>2.เงินอุดหนุนทั่วไประบุวัตถุประสงค์-ค่าตอบแทนครู ศพด.</t>
  </si>
  <si>
    <t>3.เงินอุดหนุนทั่วไประบุวัตถุประสงค์-เงินประกันสังคม ศพด.</t>
  </si>
  <si>
    <t>5.เงินอุดหนุนทั่วไประบุวัตถุประสงค์-เบี้ยยังชีพคนพิการ</t>
  </si>
  <si>
    <t>6.เงินอุดหนุนทั่วไประบุวัตถุประสงค์-เพื่อพัฒนาประเทศ</t>
  </si>
  <si>
    <t>7.เงินอุดหนุนทั่วไประบุวัตถุประสงค์-เบี้ยยังชีพผู้สูงอายุ</t>
  </si>
  <si>
    <t>8.เงินอุดหนุนทั่วไประบุวัตถุประสงค์-ค่าใช้จ่ายสำหรับการบำบัดและ</t>
  </si>
  <si>
    <t>9.เงินอุดหนุนทั่วไประบุวัตถุประสงค์-ค่าใช้จ่ายสำหรับอาชีพให้แก่</t>
  </si>
  <si>
    <t>เงินอุดหนุนทั่วไประบุวัตถุประสงค์-เงินเดือนครู ศพด.</t>
  </si>
  <si>
    <t>เงินอุดหนุนทั่วไประบุวัตถุประสงค์-ค่าตอบแทนครู ศพด.</t>
  </si>
  <si>
    <t>เงินอุดหนุนทั่วไประบุวัตถุประสงค์-เงินประกันสังคม ศพด.</t>
  </si>
  <si>
    <t>( นายพงศธร  เนื่องชุมพร)</t>
  </si>
  <si>
    <t>113200</t>
  </si>
  <si>
    <t xml:space="preserve">           รายได้จากรัฐบาลค้างรับ</t>
  </si>
  <si>
    <t>( นายพงศธร  เนื่องชุมพร )</t>
  </si>
  <si>
    <t>( นายพงศธร  เนิ่องชุมพร )</t>
  </si>
  <si>
    <r>
      <rPr>
        <u/>
        <sz val="15"/>
        <rFont val="Angsana New"/>
        <family val="1"/>
      </rPr>
      <t>เงินรับฝาก</t>
    </r>
    <r>
      <rPr>
        <sz val="15"/>
        <rFont val="Angsana New"/>
        <family val="1"/>
      </rPr>
      <t xml:space="preserve"> (หมายเหตุ 1)</t>
    </r>
  </si>
  <si>
    <t>เงินฝากธนาคารออมสิน สาขาปากน้ำ ประเภทออมทรัพย์ เลขที่บัญชี 053-35025436-2</t>
  </si>
  <si>
    <t>เงินอุดหนุนทั่วไประบุวัตถุประสงค์-เบี้ยยังชีพผู้สูงอายุ (งบกลาง)</t>
  </si>
  <si>
    <t>เงินอุดหนุนทั่วไประบุวัตถุประสงค์-เบี้ยยังชีพคนพิการ (งบกลาง)</t>
  </si>
  <si>
    <t>เงินอุดหนุนทั่วไประบุวัตถุประสงค์-เงินเดือนพนักงานครูศูนย์พัฒนาเด็กเล็ก (เงินเดือนฝ่ายประจำ)</t>
  </si>
  <si>
    <t>เงินอุดหนุนทั่วไประบุวัตถุประสงค์-ค่าจ้างพนักงานจ้างศูนย์เด็ก (เงินเดือนฝ่ายประจำ)</t>
  </si>
  <si>
    <t>เงินอุดหนุนทั่วไประบุวัตถุประสงค์-เงินสมทบกองทุนประกันสังคม (งบกลาง)</t>
  </si>
  <si>
    <t>เงินกู้ ธอส.</t>
  </si>
  <si>
    <t>เงินอุดหนุนทั่วไประบุวัตถุประสงค์-ค่าจัดการเรียนการสอน (ค่าวัสดุ)</t>
  </si>
  <si>
    <t>7110700</t>
  </si>
  <si>
    <t>7110800</t>
  </si>
  <si>
    <t>7220100</t>
  </si>
  <si>
    <t>7220700</t>
  </si>
  <si>
    <t>7110300</t>
  </si>
  <si>
    <t>7331500</t>
  </si>
  <si>
    <t>10.เงินอุดหนุนทั่วไประบุวัตถุประสงค์-ค่าตอบแทนครู+ประกันสังคม</t>
  </si>
  <si>
    <t>4.เงินอุดหนุนทั่วไประบุวัตถุประสงค์-ค่าจัดการเรียนการสอน ศพด.</t>
  </si>
  <si>
    <t xml:space="preserve">   ตกเบิก (ม.ค.-มี.ค.57)</t>
  </si>
  <si>
    <t>เงินอุดหนุนทั่วไประบุวัตถุประสงค์-ค่าจัดการเรียนการสอน ศพด.</t>
  </si>
  <si>
    <t>เงินอุดหนุนทั่วไประบุวัตถุประสงค์-ค่าตอบแทนครู+ประกันสังคม (ตกเบิก)</t>
  </si>
  <si>
    <t>113301</t>
  </si>
  <si>
    <t>ค่าใช้จ่าย 5%</t>
  </si>
  <si>
    <t>ส่วนลด 6%</t>
  </si>
  <si>
    <t xml:space="preserve">           รับเงินลูกหนี้ ภาษีโรงเรือนและที่ดิน</t>
  </si>
  <si>
    <t xml:space="preserve">           รับเงินลูกหนี้  ภาษีบำรุงท้องที่</t>
  </si>
  <si>
    <t>เงินอุดหนุนทั่วไประบุวัตถุประสงค์-ค่าตอบแทนครู+ประกันสังคม (ตกเบิก ม.ค.-มี.ค.57)</t>
  </si>
  <si>
    <t>10.  ค่าธรรมเนียมจดทะเบียนสิทธิและนิติกรรมที่ดินกฎหมายที่ดิน</t>
  </si>
  <si>
    <t>ค่าตอบแทนในการใช้ที่ดินของรัฐ 40%</t>
  </si>
  <si>
    <t>เงินประกันสังคม</t>
  </si>
  <si>
    <t xml:space="preserve">           รับเงินลูกหนี้  เงินยืม</t>
  </si>
  <si>
    <t>เงินทุนเศรษฐกิจชุมชน</t>
  </si>
  <si>
    <t xml:space="preserve"> -</t>
  </si>
  <si>
    <t xml:space="preserve"> - </t>
  </si>
  <si>
    <t>ประจำเดือน พฤษภาคม  2559</t>
  </si>
  <si>
    <t>ณ วันที่  31 พฤษภาคม  2559</t>
  </si>
  <si>
    <t>ณ วันที่  31  พฤษภาคม  2559</t>
  </si>
  <si>
    <t>โครงการก่อสร้างรางระบายน้ำ คสล.พร้อมฝาปิด คสล. บริเวณวัดหัวถนน ม.7</t>
  </si>
  <si>
    <t>ประจำเดือนพฤษภาคม  2559</t>
  </si>
  <si>
    <t>ณ  วันที่   31 พฤษภาคม  2559</t>
  </si>
  <si>
    <t>ณ  วันที่  31 พฤษภาคม  2559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</si>
</sst>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(* #,##0.00_);_(* \(#,##0.00\);_(* &quot;-&quot;??_);_(@_)"/>
    <numFmt numFmtId="188" formatCode="#,##0.00;[Red]#,##0.00"/>
    <numFmt numFmtId="189" formatCode="[$-F800]dddd\,\ mmmm\ dd\,\ yyyy"/>
    <numFmt numFmtId="190" formatCode="&quot;$&quot;#,##0.00_);\(&quot;&quot;#,##0.00\)"/>
  </numFmts>
  <fonts count="2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3"/>
      <name val="TH SarabunPSK"/>
      <family val="2"/>
    </font>
    <font>
      <b/>
      <sz val="13"/>
      <name val="Angsana New"/>
      <family val="1"/>
    </font>
    <font>
      <sz val="13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b/>
      <sz val="10"/>
      <name val="Angsana New"/>
      <family val="1"/>
    </font>
    <font>
      <sz val="10"/>
      <name val="Angsana New"/>
      <family val="1"/>
    </font>
    <font>
      <b/>
      <sz val="11"/>
      <name val="Angsana New"/>
      <family val="1"/>
    </font>
    <font>
      <b/>
      <sz val="12"/>
      <name val="Angsana New"/>
      <family val="1"/>
    </font>
    <font>
      <b/>
      <u/>
      <sz val="12"/>
      <name val="Angsana New"/>
      <family val="1"/>
    </font>
    <font>
      <sz val="12"/>
      <name val="Angsana New"/>
      <family val="1"/>
    </font>
    <font>
      <sz val="12"/>
      <name val="TH SarabunPSK"/>
      <family val="2"/>
    </font>
    <font>
      <sz val="16"/>
      <name val="Angsana New"/>
      <family val="1"/>
    </font>
    <font>
      <u/>
      <sz val="12"/>
      <name val="Angsana New"/>
      <family val="1"/>
    </font>
    <font>
      <sz val="12"/>
      <color indexed="10"/>
      <name val="Angsana New"/>
      <family val="1"/>
    </font>
    <font>
      <b/>
      <sz val="12"/>
      <name val="TH SarabunPSK"/>
      <family val="2"/>
    </font>
    <font>
      <sz val="11.5"/>
      <name val="Angsana New"/>
      <family val="1"/>
    </font>
    <font>
      <sz val="11.5"/>
      <name val="TH SarabunPSK"/>
      <family val="2"/>
    </font>
    <font>
      <u/>
      <sz val="11.5"/>
      <name val="Angsana New"/>
      <family val="1"/>
    </font>
    <font>
      <b/>
      <sz val="15"/>
      <name val="Angsana New"/>
      <family val="1"/>
    </font>
    <font>
      <sz val="15"/>
      <name val="Angsana New"/>
      <family val="1"/>
    </font>
    <font>
      <u/>
      <sz val="15"/>
      <name val="Angsana New"/>
      <family val="1"/>
    </font>
    <font>
      <sz val="13.5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66">
    <xf numFmtId="0" fontId="0" fillId="0" borderId="0" xfId="0"/>
    <xf numFmtId="0" fontId="3" fillId="0" borderId="0" xfId="0" applyFont="1"/>
    <xf numFmtId="0" fontId="5" fillId="0" borderId="0" xfId="0" applyFont="1"/>
    <xf numFmtId="49" fontId="5" fillId="0" borderId="2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0" borderId="0" xfId="0" applyFont="1"/>
    <xf numFmtId="0" fontId="8" fillId="0" borderId="5" xfId="0" applyFont="1" applyBorder="1"/>
    <xf numFmtId="43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0" xfId="0" applyFont="1"/>
    <xf numFmtId="43" fontId="8" fillId="0" borderId="0" xfId="0" applyNumberFormat="1" applyFont="1"/>
    <xf numFmtId="0" fontId="8" fillId="0" borderId="0" xfId="0" applyFont="1" applyBorder="1" applyAlignment="1"/>
    <xf numFmtId="0" fontId="8" fillId="0" borderId="7" xfId="0" applyFont="1" applyBorder="1"/>
    <xf numFmtId="0" fontId="8" fillId="0" borderId="0" xfId="0" applyFont="1" applyAlignment="1"/>
    <xf numFmtId="43" fontId="8" fillId="0" borderId="7" xfId="0" applyNumberFormat="1" applyFont="1" applyBorder="1" applyAlignment="1">
      <alignment horizontal="center"/>
    </xf>
    <xf numFmtId="43" fontId="8" fillId="0" borderId="7" xfId="0" applyNumberFormat="1" applyFont="1" applyBorder="1"/>
    <xf numFmtId="43" fontId="8" fillId="0" borderId="0" xfId="0" applyNumberFormat="1" applyFont="1" applyBorder="1"/>
    <xf numFmtId="43" fontId="8" fillId="0" borderId="8" xfId="0" applyNumberFormat="1" applyFont="1" applyBorder="1"/>
    <xf numFmtId="0" fontId="8" fillId="0" borderId="5" xfId="0" applyFont="1" applyBorder="1" applyAlignment="1"/>
    <xf numFmtId="43" fontId="8" fillId="0" borderId="9" xfId="0" applyNumberFormat="1" applyFont="1" applyBorder="1"/>
    <xf numFmtId="0" fontId="8" fillId="0" borderId="6" xfId="0" applyFont="1" applyBorder="1" applyAlignment="1"/>
    <xf numFmtId="0" fontId="8" fillId="0" borderId="6" xfId="0" applyFont="1" applyBorder="1"/>
    <xf numFmtId="43" fontId="8" fillId="0" borderId="6" xfId="0" applyNumberFormat="1" applyFont="1" applyBorder="1"/>
    <xf numFmtId="49" fontId="4" fillId="0" borderId="2" xfId="0" applyNumberFormat="1" applyFont="1" applyBorder="1" applyAlignment="1">
      <alignment horizontal="center"/>
    </xf>
    <xf numFmtId="187" fontId="5" fillId="0" borderId="2" xfId="1" applyFont="1" applyBorder="1" applyAlignment="1">
      <alignment horizontal="right"/>
    </xf>
    <xf numFmtId="49" fontId="8" fillId="0" borderId="5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0" xfId="0" applyNumberFormat="1" applyFont="1" applyBorder="1" applyAlignment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/>
    <xf numFmtId="49" fontId="8" fillId="0" borderId="6" xfId="0" applyNumberFormat="1" applyFont="1" applyBorder="1" applyAlignment="1"/>
    <xf numFmtId="49" fontId="7" fillId="0" borderId="0" xfId="0" applyNumberFormat="1" applyFont="1"/>
    <xf numFmtId="0" fontId="8" fillId="0" borderId="12" xfId="0" applyFont="1" applyBorder="1"/>
    <xf numFmtId="0" fontId="8" fillId="0" borderId="13" xfId="0" applyFont="1" applyBorder="1" applyAlignment="1">
      <alignment horizontal="center"/>
    </xf>
    <xf numFmtId="4" fontId="11" fillId="0" borderId="1" xfId="0" applyNumberFormat="1" applyFont="1" applyBorder="1"/>
    <xf numFmtId="43" fontId="11" fillId="0" borderId="0" xfId="0" applyNumberFormat="1" applyFont="1" applyAlignment="1">
      <alignment horizontal="center"/>
    </xf>
    <xf numFmtId="0" fontId="11" fillId="0" borderId="0" xfId="0" applyFont="1" applyBorder="1"/>
    <xf numFmtId="49" fontId="11" fillId="0" borderId="0" xfId="0" applyNumberFormat="1" applyFont="1" applyBorder="1"/>
    <xf numFmtId="49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3" fontId="11" fillId="0" borderId="2" xfId="0" applyNumberFormat="1" applyFont="1" applyBorder="1"/>
    <xf numFmtId="49" fontId="11" fillId="0" borderId="0" xfId="0" applyNumberFormat="1" applyFont="1" applyAlignment="1">
      <alignment horizontal="left"/>
    </xf>
    <xf numFmtId="43" fontId="11" fillId="0" borderId="14" xfId="0" applyNumberFormat="1" applyFont="1" applyBorder="1"/>
    <xf numFmtId="43" fontId="11" fillId="0" borderId="15" xfId="0" applyNumberFormat="1" applyFont="1" applyBorder="1"/>
    <xf numFmtId="43" fontId="11" fillId="0" borderId="16" xfId="0" applyNumberFormat="1" applyFont="1" applyBorder="1"/>
    <xf numFmtId="43" fontId="11" fillId="0" borderId="1" xfId="0" applyNumberFormat="1" applyFont="1" applyBorder="1"/>
    <xf numFmtId="43" fontId="11" fillId="0" borderId="4" xfId="0" applyNumberFormat="1" applyFont="1" applyBorder="1"/>
    <xf numFmtId="43" fontId="11" fillId="0" borderId="17" xfId="0" applyNumberFormat="1" applyFont="1" applyBorder="1"/>
    <xf numFmtId="43" fontId="11" fillId="0" borderId="11" xfId="0" applyNumberFormat="1" applyFont="1" applyBorder="1"/>
    <xf numFmtId="43" fontId="11" fillId="0" borderId="18" xfId="0" applyNumberFormat="1" applyFont="1" applyBorder="1"/>
    <xf numFmtId="43" fontId="11" fillId="0" borderId="19" xfId="0" applyNumberFormat="1" applyFont="1" applyBorder="1"/>
    <xf numFmtId="43" fontId="11" fillId="0" borderId="20" xfId="0" applyNumberFormat="1" applyFont="1" applyBorder="1"/>
    <xf numFmtId="43" fontId="11" fillId="0" borderId="10" xfId="0" applyNumberFormat="1" applyFont="1" applyBorder="1"/>
    <xf numFmtId="43" fontId="11" fillId="0" borderId="21" xfId="0" applyNumberFormat="1" applyFont="1" applyBorder="1"/>
    <xf numFmtId="43" fontId="11" fillId="0" borderId="0" xfId="0" applyNumberFormat="1" applyFont="1"/>
    <xf numFmtId="43" fontId="11" fillId="0" borderId="22" xfId="0" applyNumberFormat="1" applyFont="1" applyBorder="1"/>
    <xf numFmtId="43" fontId="11" fillId="0" borderId="23" xfId="0" applyNumberFormat="1" applyFont="1" applyBorder="1"/>
    <xf numFmtId="43" fontId="11" fillId="0" borderId="24" xfId="0" applyNumberFormat="1" applyFont="1" applyBorder="1"/>
    <xf numFmtId="43" fontId="11" fillId="0" borderId="25" xfId="0" applyNumberFormat="1" applyFont="1" applyBorder="1"/>
    <xf numFmtId="49" fontId="11" fillId="0" borderId="1" xfId="0" applyNumberFormat="1" applyFont="1" applyBorder="1" applyAlignment="1">
      <alignment horizontal="center"/>
    </xf>
    <xf numFmtId="49" fontId="11" fillId="0" borderId="14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15" xfId="0" applyNumberFormat="1" applyFont="1" applyBorder="1" applyAlignment="1">
      <alignment horizontal="left"/>
    </xf>
    <xf numFmtId="49" fontId="11" fillId="0" borderId="26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" fontId="11" fillId="0" borderId="4" xfId="0" applyNumberFormat="1" applyFont="1" applyBorder="1"/>
    <xf numFmtId="49" fontId="11" fillId="0" borderId="23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87" fontId="5" fillId="0" borderId="3" xfId="1" applyFont="1" applyBorder="1" applyAlignment="1">
      <alignment horizontal="right"/>
    </xf>
    <xf numFmtId="0" fontId="5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5" fillId="2" borderId="4" xfId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187" fontId="5" fillId="0" borderId="2" xfId="1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2" xfId="0" quotePrefix="1" applyFont="1" applyBorder="1" applyAlignment="1">
      <alignment horizontal="center"/>
    </xf>
    <xf numFmtId="187" fontId="5" fillId="3" borderId="11" xfId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4" fillId="0" borderId="3" xfId="0" applyFont="1" applyBorder="1" applyAlignment="1">
      <alignment horizontal="center"/>
    </xf>
    <xf numFmtId="0" fontId="13" fillId="0" borderId="2" xfId="0" applyFont="1" applyBorder="1"/>
    <xf numFmtId="0" fontId="15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6" fillId="0" borderId="0" xfId="0" applyFont="1"/>
    <xf numFmtId="0" fontId="10" fillId="0" borderId="0" xfId="0" applyFont="1" applyBorder="1" applyAlignment="1">
      <alignment horizontal="center"/>
    </xf>
    <xf numFmtId="49" fontId="11" fillId="0" borderId="16" xfId="0" applyNumberFormat="1" applyFont="1" applyBorder="1" applyAlignment="1">
      <alignment horizontal="left"/>
    </xf>
    <xf numFmtId="43" fontId="17" fillId="0" borderId="0" xfId="0" applyNumberFormat="1" applyFont="1"/>
    <xf numFmtId="0" fontId="17" fillId="0" borderId="0" xfId="0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3" fontId="8" fillId="0" borderId="1" xfId="0" applyNumberFormat="1" applyFont="1" applyBorder="1" applyAlignment="1">
      <alignment horizontal="center"/>
    </xf>
    <xf numFmtId="0" fontId="17" fillId="0" borderId="1" xfId="0" applyFont="1" applyBorder="1"/>
    <xf numFmtId="15" fontId="17" fillId="0" borderId="1" xfId="0" applyNumberFormat="1" applyFont="1" applyBorder="1"/>
    <xf numFmtId="49" fontId="17" fillId="0" borderId="1" xfId="0" applyNumberFormat="1" applyFont="1" applyBorder="1" applyAlignment="1">
      <alignment horizontal="center"/>
    </xf>
    <xf numFmtId="43" fontId="17" fillId="0" borderId="1" xfId="0" applyNumberFormat="1" applyFont="1" applyBorder="1"/>
    <xf numFmtId="15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3" fontId="8" fillId="0" borderId="4" xfId="0" applyNumberFormat="1" applyFont="1" applyBorder="1"/>
    <xf numFmtId="0" fontId="17" fillId="0" borderId="0" xfId="0" applyFont="1" applyBorder="1" applyAlignment="1"/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187" fontId="17" fillId="0" borderId="14" xfId="1" applyFont="1" applyBorder="1"/>
    <xf numFmtId="0" fontId="17" fillId="0" borderId="15" xfId="0" applyFont="1" applyBorder="1" applyAlignment="1">
      <alignment horizontal="center"/>
    </xf>
    <xf numFmtId="0" fontId="17" fillId="0" borderId="15" xfId="0" applyFont="1" applyBorder="1"/>
    <xf numFmtId="187" fontId="17" fillId="0" borderId="15" xfId="1" applyFont="1" applyBorder="1"/>
    <xf numFmtId="0" fontId="17" fillId="0" borderId="25" xfId="0" applyFont="1" applyBorder="1" applyAlignment="1">
      <alignment horizontal="center"/>
    </xf>
    <xf numFmtId="0" fontId="17" fillId="0" borderId="25" xfId="0" applyFont="1" applyBorder="1"/>
    <xf numFmtId="187" fontId="17" fillId="0" borderId="25" xfId="1" applyFont="1" applyBorder="1"/>
    <xf numFmtId="187" fontId="8" fillId="0" borderId="4" xfId="1" applyFont="1" applyBorder="1"/>
    <xf numFmtId="0" fontId="17" fillId="0" borderId="4" xfId="0" applyFont="1" applyBorder="1"/>
    <xf numFmtId="4" fontId="11" fillId="0" borderId="26" xfId="0" applyNumberFormat="1" applyFont="1" applyBorder="1"/>
    <xf numFmtId="190" fontId="11" fillId="0" borderId="19" xfId="0" applyNumberFormat="1" applyFont="1" applyBorder="1"/>
    <xf numFmtId="0" fontId="17" fillId="0" borderId="0" xfId="0" applyFont="1" applyAlignment="1">
      <alignment horizontal="center"/>
    </xf>
    <xf numFmtId="43" fontId="17" fillId="0" borderId="0" xfId="0" applyNumberFormat="1" applyFont="1" applyAlignment="1">
      <alignment horizontal="right"/>
    </xf>
    <xf numFmtId="0" fontId="15" fillId="0" borderId="0" xfId="0" applyFont="1"/>
    <xf numFmtId="49" fontId="15" fillId="0" borderId="3" xfId="0" applyNumberFormat="1" applyFont="1" applyBorder="1" applyAlignment="1">
      <alignment horizontal="center"/>
    </xf>
    <xf numFmtId="0" fontId="15" fillId="0" borderId="0" xfId="0" applyFont="1" applyBorder="1"/>
    <xf numFmtId="49" fontId="15" fillId="0" borderId="2" xfId="0" applyNumberFormat="1" applyFont="1" applyBorder="1" applyAlignment="1">
      <alignment horizontal="center"/>
    </xf>
    <xf numFmtId="49" fontId="15" fillId="0" borderId="26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3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/>
    </xf>
    <xf numFmtId="43" fontId="7" fillId="0" borderId="1" xfId="0" applyNumberFormat="1" applyFont="1" applyBorder="1"/>
    <xf numFmtId="43" fontId="6" fillId="0" borderId="1" xfId="0" applyNumberFormat="1" applyFont="1" applyBorder="1"/>
    <xf numFmtId="49" fontId="7" fillId="0" borderId="0" xfId="0" applyNumberFormat="1" applyFont="1" applyAlignment="1">
      <alignment horizontal="center"/>
    </xf>
    <xf numFmtId="43" fontId="7" fillId="0" borderId="0" xfId="0" applyNumberFormat="1" applyFont="1"/>
    <xf numFmtId="0" fontId="7" fillId="0" borderId="0" xfId="0" applyFont="1" applyBorder="1" applyAlignment="1"/>
    <xf numFmtId="4" fontId="5" fillId="0" borderId="2" xfId="1" applyNumberFormat="1" applyFont="1" applyBorder="1" applyAlignment="1">
      <alignment horizontal="right"/>
    </xf>
    <xf numFmtId="43" fontId="8" fillId="0" borderId="7" xfId="0" applyNumberFormat="1" applyFont="1" applyBorder="1" applyAlignment="1"/>
    <xf numFmtId="43" fontId="11" fillId="0" borderId="27" xfId="0" applyNumberFormat="1" applyFont="1" applyBorder="1"/>
    <xf numFmtId="43" fontId="11" fillId="0" borderId="26" xfId="0" applyNumberFormat="1" applyFont="1" applyBorder="1"/>
    <xf numFmtId="49" fontId="11" fillId="0" borderId="28" xfId="0" applyNumberFormat="1" applyFont="1" applyBorder="1" applyAlignment="1">
      <alignment horizontal="left"/>
    </xf>
    <xf numFmtId="187" fontId="11" fillId="0" borderId="18" xfId="0" applyNumberFormat="1" applyFont="1" applyBorder="1"/>
    <xf numFmtId="187" fontId="11" fillId="0" borderId="20" xfId="0" applyNumberFormat="1" applyFont="1" applyBorder="1"/>
    <xf numFmtId="43" fontId="11" fillId="0" borderId="29" xfId="0" applyNumberFormat="1" applyFont="1" applyBorder="1"/>
    <xf numFmtId="49" fontId="11" fillId="0" borderId="30" xfId="0" applyNumberFormat="1" applyFont="1" applyBorder="1" applyAlignment="1">
      <alignment horizontal="left"/>
    </xf>
    <xf numFmtId="43" fontId="11" fillId="0" borderId="31" xfId="0" applyNumberFormat="1" applyFont="1" applyBorder="1"/>
    <xf numFmtId="49" fontId="11" fillId="0" borderId="32" xfId="0" applyNumberFormat="1" applyFont="1" applyBorder="1" applyAlignment="1">
      <alignment horizontal="left"/>
    </xf>
    <xf numFmtId="43" fontId="11" fillId="0" borderId="33" xfId="0" applyNumberFormat="1" applyFont="1" applyBorder="1"/>
    <xf numFmtId="4" fontId="11" fillId="0" borderId="3" xfId="0" applyNumberFormat="1" applyFont="1" applyBorder="1"/>
    <xf numFmtId="0" fontId="10" fillId="0" borderId="6" xfId="0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43" fontId="11" fillId="0" borderId="34" xfId="0" applyNumberFormat="1" applyFont="1" applyBorder="1"/>
    <xf numFmtId="4" fontId="11" fillId="0" borderId="34" xfId="0" applyNumberFormat="1" applyFont="1" applyBorder="1"/>
    <xf numFmtId="190" fontId="11" fillId="0" borderId="4" xfId="0" applyNumberFormat="1" applyFont="1" applyBorder="1"/>
    <xf numFmtId="43" fontId="11" fillId="0" borderId="0" xfId="0" applyNumberFormat="1" applyFont="1" applyBorder="1"/>
    <xf numFmtId="49" fontId="11" fillId="0" borderId="0" xfId="0" applyNumberFormat="1" applyFont="1" applyBorder="1" applyAlignment="1">
      <alignment horizontal="left"/>
    </xf>
    <xf numFmtId="4" fontId="11" fillId="0" borderId="0" xfId="0" applyNumberFormat="1" applyFont="1" applyBorder="1"/>
    <xf numFmtId="187" fontId="11" fillId="0" borderId="2" xfId="1" applyFont="1" applyBorder="1"/>
    <xf numFmtId="187" fontId="11" fillId="0" borderId="4" xfId="1" applyFont="1" applyBorder="1"/>
    <xf numFmtId="187" fontId="11" fillId="0" borderId="1" xfId="1" applyFont="1" applyBorder="1"/>
    <xf numFmtId="1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3" fontId="7" fillId="0" borderId="1" xfId="0" applyNumberFormat="1" applyFont="1" applyBorder="1" applyAlignment="1">
      <alignment horizontal="right"/>
    </xf>
    <xf numFmtId="43" fontId="6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43" fontId="6" fillId="0" borderId="27" xfId="0" applyNumberFormat="1" applyFont="1" applyBorder="1" applyAlignment="1">
      <alignment horizontal="right"/>
    </xf>
    <xf numFmtId="0" fontId="15" fillId="0" borderId="2" xfId="0" applyFont="1" applyBorder="1" applyAlignment="1">
      <alignment horizontal="left"/>
    </xf>
    <xf numFmtId="43" fontId="11" fillId="0" borderId="2" xfId="1" applyNumberFormat="1" applyFont="1" applyBorder="1"/>
    <xf numFmtId="49" fontId="11" fillId="0" borderId="35" xfId="0" applyNumberFormat="1" applyFont="1" applyBorder="1" applyAlignment="1">
      <alignment horizontal="center"/>
    </xf>
    <xf numFmtId="43" fontId="11" fillId="0" borderId="22" xfId="0" quotePrefix="1" applyNumberFormat="1" applyFont="1" applyBorder="1"/>
    <xf numFmtId="43" fontId="11" fillId="0" borderId="15" xfId="0" quotePrefix="1" applyNumberFormat="1" applyFont="1" applyBorder="1"/>
    <xf numFmtId="49" fontId="8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5" fillId="0" borderId="0" xfId="0" quotePrefix="1" applyFont="1" applyBorder="1" applyAlignment="1">
      <alignment horizontal="center"/>
    </xf>
    <xf numFmtId="187" fontId="5" fillId="4" borderId="4" xfId="1" applyFont="1" applyFill="1" applyBorder="1" applyAlignment="1">
      <alignment horizontal="right"/>
    </xf>
    <xf numFmtId="187" fontId="15" fillId="0" borderId="3" xfId="1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187" fontId="15" fillId="0" borderId="2" xfId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87" fontId="15" fillId="0" borderId="26" xfId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87" fontId="15" fillId="0" borderId="3" xfId="1" applyFont="1" applyBorder="1"/>
    <xf numFmtId="0" fontId="18" fillId="0" borderId="0" xfId="0" applyFont="1"/>
    <xf numFmtId="187" fontId="15" fillId="0" borderId="2" xfId="1" applyFont="1" applyBorder="1"/>
    <xf numFmtId="187" fontId="15" fillId="0" borderId="2" xfId="0" applyNumberFormat="1" applyFont="1" applyBorder="1"/>
    <xf numFmtId="187" fontId="15" fillId="0" borderId="26" xfId="0" applyNumberFormat="1" applyFont="1" applyBorder="1"/>
    <xf numFmtId="187" fontId="15" fillId="0" borderId="1" xfId="0" applyNumberFormat="1" applyFont="1" applyBorder="1"/>
    <xf numFmtId="187" fontId="15" fillId="0" borderId="1" xfId="1" applyFont="1" applyBorder="1"/>
    <xf numFmtId="49" fontId="13" fillId="0" borderId="2" xfId="0" applyNumberFormat="1" applyFont="1" applyBorder="1" applyAlignment="1">
      <alignment horizontal="center"/>
    </xf>
    <xf numFmtId="187" fontId="13" fillId="0" borderId="2" xfId="0" applyNumberFormat="1" applyFont="1" applyBorder="1"/>
    <xf numFmtId="187" fontId="19" fillId="0" borderId="2" xfId="1" applyFont="1" applyBorder="1"/>
    <xf numFmtId="187" fontId="15" fillId="0" borderId="2" xfId="0" applyNumberFormat="1" applyFont="1" applyBorder="1" applyAlignment="1">
      <alignment horizontal="center"/>
    </xf>
    <xf numFmtId="187" fontId="15" fillId="0" borderId="0" xfId="1" applyFont="1" applyAlignment="1">
      <alignment horizontal="center"/>
    </xf>
    <xf numFmtId="4" fontId="15" fillId="0" borderId="0" xfId="0" applyNumberFormat="1" applyFont="1"/>
    <xf numFmtId="0" fontId="15" fillId="0" borderId="0" xfId="0" applyFont="1" applyAlignment="1">
      <alignment horizontal="left" indent="3"/>
    </xf>
    <xf numFmtId="43" fontId="15" fillId="0" borderId="0" xfId="0" applyNumberFormat="1" applyFont="1"/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5" fillId="0" borderId="0" xfId="1" applyFont="1"/>
    <xf numFmtId="188" fontId="13" fillId="0" borderId="36" xfId="1" applyNumberFormat="1" applyFont="1" applyBorder="1"/>
    <xf numFmtId="188" fontId="13" fillId="0" borderId="0" xfId="1" applyNumberFormat="1" applyFont="1" applyBorder="1"/>
    <xf numFmtId="188" fontId="13" fillId="0" borderId="0" xfId="1" applyNumberFormat="1" applyFont="1"/>
    <xf numFmtId="187" fontId="13" fillId="0" borderId="36" xfId="1" applyFont="1" applyBorder="1"/>
    <xf numFmtId="187" fontId="13" fillId="0" borderId="0" xfId="1" applyFont="1"/>
    <xf numFmtId="187" fontId="16" fillId="0" borderId="0" xfId="1" applyFont="1" applyAlignment="1">
      <alignment horizontal="center"/>
    </xf>
    <xf numFmtId="49" fontId="16" fillId="0" borderId="0" xfId="0" applyNumberFormat="1" applyFont="1" applyAlignment="1">
      <alignment horizontal="center"/>
    </xf>
    <xf numFmtId="187" fontId="20" fillId="0" borderId="0" xfId="1" applyFont="1"/>
    <xf numFmtId="187" fontId="16" fillId="0" borderId="0" xfId="1" applyFont="1"/>
    <xf numFmtId="187" fontId="21" fillId="0" borderId="0" xfId="1" applyFont="1" applyBorder="1"/>
    <xf numFmtId="187" fontId="21" fillId="0" borderId="0" xfId="0" applyNumberFormat="1" applyFont="1" applyBorder="1"/>
    <xf numFmtId="0" fontId="21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0" fontId="22" fillId="0" borderId="0" xfId="0" applyFont="1"/>
    <xf numFmtId="0" fontId="21" fillId="0" borderId="3" xfId="0" applyFont="1" applyBorder="1"/>
    <xf numFmtId="187" fontId="21" fillId="0" borderId="3" xfId="0" applyNumberFormat="1" applyFont="1" applyBorder="1"/>
    <xf numFmtId="0" fontId="23" fillId="0" borderId="5" xfId="0" applyFont="1" applyBorder="1"/>
    <xf numFmtId="49" fontId="21" fillId="0" borderId="3" xfId="0" applyNumberFormat="1" applyFont="1" applyBorder="1" applyAlignment="1">
      <alignment horizontal="center"/>
    </xf>
    <xf numFmtId="187" fontId="21" fillId="0" borderId="3" xfId="1" applyFont="1" applyBorder="1"/>
    <xf numFmtId="187" fontId="21" fillId="0" borderId="2" xfId="1" applyFont="1" applyBorder="1"/>
    <xf numFmtId="187" fontId="21" fillId="0" borderId="2" xfId="0" applyNumberFormat="1" applyFont="1" applyBorder="1" applyAlignment="1">
      <alignment horizontal="center"/>
    </xf>
    <xf numFmtId="0" fontId="21" fillId="0" borderId="0" xfId="0" applyFont="1"/>
    <xf numFmtId="49" fontId="21" fillId="0" borderId="2" xfId="0" applyNumberFormat="1" applyFont="1" applyBorder="1" applyAlignment="1">
      <alignment horizontal="center"/>
    </xf>
    <xf numFmtId="187" fontId="21" fillId="0" borderId="2" xfId="1" applyFont="1" applyBorder="1" applyAlignment="1">
      <alignment horizontal="center"/>
    </xf>
    <xf numFmtId="187" fontId="21" fillId="0" borderId="1" xfId="1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Border="1"/>
    <xf numFmtId="187" fontId="21" fillId="0" borderId="1" xfId="0" applyNumberFormat="1" applyFont="1" applyBorder="1" applyAlignment="1">
      <alignment horizontal="center"/>
    </xf>
    <xf numFmtId="187" fontId="21" fillId="0" borderId="26" xfId="1" applyFont="1" applyBorder="1"/>
    <xf numFmtId="187" fontId="21" fillId="0" borderId="4" xfId="0" applyNumberFormat="1" applyFont="1" applyBorder="1"/>
    <xf numFmtId="187" fontId="21" fillId="0" borderId="0" xfId="1" applyFont="1" applyAlignment="1">
      <alignment horizontal="center"/>
    </xf>
    <xf numFmtId="49" fontId="21" fillId="0" borderId="26" xfId="0" applyNumberFormat="1" applyFont="1" applyBorder="1" applyAlignment="1">
      <alignment horizontal="center"/>
    </xf>
    <xf numFmtId="187" fontId="21" fillId="0" borderId="0" xfId="1" applyFont="1" applyAlignment="1">
      <alignment horizontal="right"/>
    </xf>
    <xf numFmtId="49" fontId="21" fillId="0" borderId="0" xfId="0" applyNumberFormat="1" applyFont="1" applyAlignment="1">
      <alignment horizontal="center"/>
    </xf>
    <xf numFmtId="4" fontId="21" fillId="0" borderId="0" xfId="0" applyNumberFormat="1" applyFont="1"/>
    <xf numFmtId="0" fontId="21" fillId="0" borderId="0" xfId="0" applyFont="1" applyAlignment="1">
      <alignment horizontal="left" indent="3"/>
    </xf>
    <xf numFmtId="43" fontId="21" fillId="0" borderId="0" xfId="0" applyNumberFormat="1" applyFont="1"/>
    <xf numFmtId="0" fontId="13" fillId="2" borderId="1" xfId="0" applyFont="1" applyFill="1" applyBorder="1" applyAlignment="1">
      <alignment horizontal="center"/>
    </xf>
    <xf numFmtId="0" fontId="14" fillId="0" borderId="3" xfId="0" applyFont="1" applyBorder="1" applyAlignment="1">
      <alignment horizontal="left"/>
    </xf>
    <xf numFmtId="187" fontId="15" fillId="0" borderId="3" xfId="1" applyFont="1" applyBorder="1" applyAlignment="1">
      <alignment horizontal="right"/>
    </xf>
    <xf numFmtId="187" fontId="15" fillId="0" borderId="2" xfId="1" applyFont="1" applyBorder="1" applyAlignment="1">
      <alignment horizontal="right"/>
    </xf>
    <xf numFmtId="187" fontId="15" fillId="2" borderId="4" xfId="1" applyFont="1" applyFill="1" applyBorder="1" applyAlignment="1">
      <alignment horizontal="right"/>
    </xf>
    <xf numFmtId="187" fontId="15" fillId="0" borderId="11" xfId="1" applyFont="1" applyBorder="1" applyAlignment="1">
      <alignment horizontal="right"/>
    </xf>
    <xf numFmtId="0" fontId="15" fillId="0" borderId="0" xfId="0" applyFont="1" applyAlignment="1">
      <alignment horizontal="right"/>
    </xf>
    <xf numFmtId="187" fontId="15" fillId="5" borderId="0" xfId="1" applyFont="1" applyFill="1" applyBorder="1" applyAlignment="1">
      <alignment horizontal="right"/>
    </xf>
    <xf numFmtId="187" fontId="15" fillId="0" borderId="0" xfId="1" applyFont="1" applyAlignment="1">
      <alignment horizontal="left"/>
    </xf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0" fontId="25" fillId="0" borderId="0" xfId="0" applyFont="1"/>
    <xf numFmtId="0" fontId="25" fillId="0" borderId="1" xfId="0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" fontId="25" fillId="0" borderId="10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2" xfId="0" applyFont="1" applyBorder="1" applyAlignment="1">
      <alignment horizontal="left"/>
    </xf>
    <xf numFmtId="49" fontId="25" fillId="0" borderId="3" xfId="0" applyNumberFormat="1" applyFont="1" applyBorder="1" applyAlignment="1">
      <alignment horizontal="center"/>
    </xf>
    <xf numFmtId="4" fontId="25" fillId="0" borderId="7" xfId="0" applyNumberFormat="1" applyFont="1" applyBorder="1" applyAlignment="1">
      <alignment horizontal="center"/>
    </xf>
    <xf numFmtId="0" fontId="25" fillId="0" borderId="2" xfId="0" applyFont="1" applyBorder="1"/>
    <xf numFmtId="49" fontId="25" fillId="0" borderId="2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right"/>
    </xf>
    <xf numFmtId="4" fontId="25" fillId="0" borderId="7" xfId="0" applyNumberFormat="1" applyFont="1" applyBorder="1"/>
    <xf numFmtId="0" fontId="25" fillId="0" borderId="26" xfId="0" applyFont="1" applyBorder="1"/>
    <xf numFmtId="49" fontId="25" fillId="0" borderId="26" xfId="0" applyNumberFormat="1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4" fontId="24" fillId="0" borderId="4" xfId="0" applyNumberFormat="1" applyFont="1" applyBorder="1" applyAlignment="1">
      <alignment horizontal="right"/>
    </xf>
    <xf numFmtId="4" fontId="24" fillId="0" borderId="4" xfId="0" applyNumberFormat="1" applyFont="1" applyBorder="1"/>
    <xf numFmtId="0" fontId="25" fillId="0" borderId="19" xfId="0" applyFont="1" applyBorder="1"/>
    <xf numFmtId="4" fontId="24" fillId="0" borderId="0" xfId="0" applyNumberFormat="1" applyFont="1" applyBorder="1" applyAlignment="1">
      <alignment horizontal="right"/>
    </xf>
    <xf numFmtId="4" fontId="24" fillId="0" borderId="0" xfId="0" applyNumberFormat="1" applyFont="1" applyBorder="1"/>
    <xf numFmtId="0" fontId="25" fillId="0" borderId="0" xfId="0" applyFont="1" applyBorder="1"/>
    <xf numFmtId="0" fontId="25" fillId="0" borderId="0" xfId="0" applyFont="1" applyAlignment="1"/>
    <xf numFmtId="49" fontId="25" fillId="0" borderId="0" xfId="0" applyNumberFormat="1" applyFont="1" applyAlignment="1">
      <alignment horizontal="center"/>
    </xf>
    <xf numFmtId="4" fontId="25" fillId="0" borderId="0" xfId="0" applyNumberFormat="1" applyFont="1"/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left"/>
    </xf>
    <xf numFmtId="187" fontId="25" fillId="0" borderId="0" xfId="1" applyFont="1" applyAlignment="1">
      <alignment horizontal="right"/>
    </xf>
    <xf numFmtId="4" fontId="25" fillId="0" borderId="0" xfId="0" applyNumberFormat="1" applyFont="1" applyAlignment="1">
      <alignment horizontal="right"/>
    </xf>
    <xf numFmtId="4" fontId="25" fillId="0" borderId="0" xfId="0" applyNumberFormat="1" applyFont="1" applyBorder="1"/>
    <xf numFmtId="4" fontId="25" fillId="0" borderId="6" xfId="0" applyNumberFormat="1" applyFont="1" applyBorder="1"/>
    <xf numFmtId="0" fontId="25" fillId="0" borderId="6" xfId="0" applyFont="1" applyBorder="1"/>
    <xf numFmtId="4" fontId="24" fillId="0" borderId="36" xfId="0" applyNumberFormat="1" applyFont="1" applyBorder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187" fontId="25" fillId="0" borderId="0" xfId="1" applyFont="1" applyBorder="1"/>
    <xf numFmtId="187" fontId="25" fillId="0" borderId="0" xfId="1" applyNumberFormat="1" applyFont="1" applyBorder="1"/>
    <xf numFmtId="0" fontId="27" fillId="0" borderId="2" xfId="0" applyFont="1" applyBorder="1"/>
    <xf numFmtId="187" fontId="15" fillId="0" borderId="0" xfId="1" applyFont="1" applyBorder="1"/>
    <xf numFmtId="0" fontId="25" fillId="0" borderId="0" xfId="0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4" fontId="25" fillId="0" borderId="3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7" fillId="0" borderId="0" xfId="0" applyFont="1" applyBorder="1" applyAlignment="1"/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left"/>
    </xf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center"/>
    </xf>
    <xf numFmtId="0" fontId="21" fillId="0" borderId="0" xfId="0" applyFont="1" applyAlignment="1">
      <alignment horizontal="left"/>
    </xf>
    <xf numFmtId="187" fontId="15" fillId="0" borderId="10" xfId="1" applyFont="1" applyBorder="1" applyAlignment="1">
      <alignment horizontal="center"/>
    </xf>
    <xf numFmtId="187" fontId="15" fillId="0" borderId="35" xfId="1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49" fontId="11" fillId="0" borderId="1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1" fillId="0" borderId="35" xfId="0" applyNumberFormat="1" applyFont="1" applyBorder="1" applyAlignment="1">
      <alignment horizontal="center"/>
    </xf>
    <xf numFmtId="4" fontId="25" fillId="0" borderId="7" xfId="0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209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210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11" name="Line 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12" name="Line 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13" name="Line 5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14" name="Line 6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15" name="Line 7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16" name="Line 8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17" name="Line 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18" name="Line 1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19" name="Line 11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0" name="Line 12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21" name="Line 1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22" name="Line 1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23" name="Line 15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24" name="Line 16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5" name="Line 17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26" name="Line 18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27" name="Line 1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8" name="Line 2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9" name="Line 21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30" name="Line 22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1" name="Line 2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2" name="Line 2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33" name="Line 25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34" name="Line 26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5" name="Line 27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36" name="Line 28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7" name="Line 2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8" name="Line 3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9" name="Line 3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0" name="Line 3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1" name="Line 3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2" name="Line 3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3" name="Line 3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4" name="Line 3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45" name="Line 37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46" name="Line 38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7" name="Line 3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8" name="Line 4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9" name="Line 4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50" name="Line 4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51" name="Line 43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52" name="Line 44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3" name="Line 4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4" name="Line 4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5" name="Line 47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6" name="Line 48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38100</xdr:rowOff>
    </xdr:from>
    <xdr:to>
      <xdr:col>1</xdr:col>
      <xdr:colOff>0</xdr:colOff>
      <xdr:row>6</xdr:row>
      <xdr:rowOff>190500</xdr:rowOff>
    </xdr:to>
    <xdr:sp macro="" textlink="">
      <xdr:nvSpPr>
        <xdr:cNvPr id="289893" name="Line 1"/>
        <xdr:cNvSpPr>
          <a:spLocks noChangeShapeType="1"/>
        </xdr:cNvSpPr>
      </xdr:nvSpPr>
      <xdr:spPr bwMode="auto">
        <a:xfrm flipH="1" flipV="1">
          <a:off x="9525" y="10572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28575</xdr:rowOff>
    </xdr:from>
    <xdr:to>
      <xdr:col>0</xdr:col>
      <xdr:colOff>942975</xdr:colOff>
      <xdr:row>7</xdr:row>
      <xdr:rowOff>190500</xdr:rowOff>
    </xdr:to>
    <xdr:sp macro="" textlink="">
      <xdr:nvSpPr>
        <xdr:cNvPr id="289894" name="Line 2"/>
        <xdr:cNvSpPr>
          <a:spLocks noChangeShapeType="1"/>
        </xdr:cNvSpPr>
      </xdr:nvSpPr>
      <xdr:spPr bwMode="auto">
        <a:xfrm flipH="1" flipV="1">
          <a:off x="19050" y="12287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895" name="Line 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896" name="Line 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897" name="Line 5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898" name="Line 6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899" name="Line 7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00" name="Line 8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1" name="Line 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2" name="Line 1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03" name="Line 11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04" name="Line 12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05" name="Line 1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06" name="Line 1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7" name="Line 15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8" name="Line 16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09" name="Line 17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0" name="Line 18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1" name="Line 1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2" name="Line 2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13" name="Line 21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4" name="Line 22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5" name="Line 2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6" name="Line 2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917" name="Line 25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18" name="Line 26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19" name="Line 27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0" name="Line 28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1" name="Line 2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2" name="Line 3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23" name="Line 3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4" name="Line 3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5" name="Line 3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6" name="Line 3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7" name="Line 3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8" name="Line 3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29" name="Line 37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30" name="Line 38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1" name="Line 3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2" name="Line 4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3" name="Line 4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4" name="Line 4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35" name="Line 43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36" name="Line 44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7" name="Line 4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38" name="Line 4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9" name="Line 47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40" name="Line 48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7425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7426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27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28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29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30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31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32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3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34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35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36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37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38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9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40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1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2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3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4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5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6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7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8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49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50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1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2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3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4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5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6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7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8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9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60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61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62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3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4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5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6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67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68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69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0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71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2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913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914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15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16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17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18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19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20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1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2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23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24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25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26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7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8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29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0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1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2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33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4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5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6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37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38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39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0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1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2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43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4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5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6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7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8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49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50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1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2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3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4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55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56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7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58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9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60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3"/>
  <sheetViews>
    <sheetView tabSelected="1" view="pageBreakPreview" topLeftCell="A93" zoomScale="106" zoomScaleSheetLayoutView="106" workbookViewId="0">
      <selection activeCell="D91" sqref="D91"/>
    </sheetView>
  </sheetViews>
  <sheetFormatPr defaultRowHeight="21" customHeight="1"/>
  <cols>
    <col min="1" max="1" width="65.28515625" style="257" customWidth="1"/>
    <col min="2" max="2" width="8" style="280" customWidth="1"/>
    <col min="3" max="3" width="13.28515625" style="285" customWidth="1"/>
    <col min="4" max="4" width="14.28515625" style="286" customWidth="1"/>
    <col min="5" max="5" width="10.85546875" style="257" bestFit="1" customWidth="1"/>
    <col min="6" max="6" width="11.140625" style="257" bestFit="1" customWidth="1"/>
    <col min="7" max="16384" width="9.140625" style="257"/>
  </cols>
  <sheetData>
    <row r="1" spans="1:4" ht="21" customHeight="1">
      <c r="A1" s="301" t="s">
        <v>485</v>
      </c>
      <c r="B1" s="301"/>
      <c r="C1" s="301"/>
      <c r="D1" s="301"/>
    </row>
    <row r="2" spans="1:4" ht="21" customHeight="1">
      <c r="A2" s="301" t="s">
        <v>0</v>
      </c>
      <c r="B2" s="301"/>
      <c r="C2" s="301"/>
      <c r="D2" s="301"/>
    </row>
    <row r="3" spans="1:4" ht="21" customHeight="1">
      <c r="A3" s="301" t="s">
        <v>613</v>
      </c>
      <c r="B3" s="301"/>
      <c r="C3" s="301"/>
      <c r="D3" s="301"/>
    </row>
    <row r="4" spans="1:4" s="262" customFormat="1" ht="21" customHeight="1">
      <c r="A4" s="258" t="s">
        <v>1</v>
      </c>
      <c r="B4" s="259" t="s">
        <v>2</v>
      </c>
      <c r="C4" s="260" t="s">
        <v>3</v>
      </c>
      <c r="D4" s="261" t="s">
        <v>4</v>
      </c>
    </row>
    <row r="5" spans="1:4" s="262" customFormat="1" ht="21" customHeight="1">
      <c r="A5" s="263" t="s">
        <v>68</v>
      </c>
      <c r="B5" s="264" t="s">
        <v>549</v>
      </c>
      <c r="C5" s="299" t="s">
        <v>606</v>
      </c>
      <c r="D5" s="265"/>
    </row>
    <row r="6" spans="1:4" s="262" customFormat="1" ht="21" customHeight="1">
      <c r="A6" s="266" t="s">
        <v>532</v>
      </c>
      <c r="B6" s="267" t="s">
        <v>533</v>
      </c>
      <c r="C6" s="268">
        <v>9216536.8499999996</v>
      </c>
      <c r="D6" s="265"/>
    </row>
    <row r="7" spans="1:4" ht="21" customHeight="1">
      <c r="A7" s="266" t="s">
        <v>534</v>
      </c>
      <c r="B7" s="267" t="s">
        <v>533</v>
      </c>
      <c r="C7" s="268">
        <v>19419215.879999999</v>
      </c>
      <c r="D7" s="265"/>
    </row>
    <row r="8" spans="1:4" ht="21" customHeight="1">
      <c r="A8" s="266" t="s">
        <v>535</v>
      </c>
      <c r="B8" s="267" t="s">
        <v>533</v>
      </c>
      <c r="C8" s="268">
        <v>789066.97</v>
      </c>
      <c r="D8" s="269"/>
    </row>
    <row r="9" spans="1:4" ht="21" customHeight="1">
      <c r="A9" s="266" t="s">
        <v>536</v>
      </c>
      <c r="B9" s="267" t="s">
        <v>537</v>
      </c>
      <c r="C9" s="268">
        <v>2961446.07</v>
      </c>
      <c r="D9" s="269"/>
    </row>
    <row r="10" spans="1:4" ht="21" customHeight="1">
      <c r="A10" s="266" t="s">
        <v>576</v>
      </c>
      <c r="B10" s="267" t="s">
        <v>533</v>
      </c>
      <c r="C10" s="268">
        <v>9776708.7799999993</v>
      </c>
      <c r="D10" s="269"/>
    </row>
    <row r="11" spans="1:4" ht="21" customHeight="1">
      <c r="A11" s="266" t="s">
        <v>538</v>
      </c>
      <c r="B11" s="267" t="s">
        <v>543</v>
      </c>
      <c r="C11" s="268">
        <v>12625</v>
      </c>
      <c r="D11" s="269"/>
    </row>
    <row r="12" spans="1:4" ht="21" customHeight="1">
      <c r="A12" s="266" t="s">
        <v>306</v>
      </c>
      <c r="B12" s="267" t="s">
        <v>544</v>
      </c>
      <c r="C12" s="268">
        <v>3329.49</v>
      </c>
      <c r="D12" s="269"/>
    </row>
    <row r="13" spans="1:4" ht="21" customHeight="1">
      <c r="A13" s="266" t="s">
        <v>550</v>
      </c>
      <c r="B13" s="267" t="s">
        <v>546</v>
      </c>
      <c r="C13" s="300" t="s">
        <v>606</v>
      </c>
      <c r="D13" s="265"/>
    </row>
    <row r="14" spans="1:4" ht="21" customHeight="1">
      <c r="A14" s="266" t="s">
        <v>539</v>
      </c>
      <c r="B14" s="267" t="s">
        <v>231</v>
      </c>
      <c r="C14" s="300" t="s">
        <v>607</v>
      </c>
      <c r="D14" s="265"/>
    </row>
    <row r="15" spans="1:4" ht="21" customHeight="1">
      <c r="A15" s="266" t="s">
        <v>540</v>
      </c>
      <c r="B15" s="267" t="s">
        <v>548</v>
      </c>
      <c r="C15" s="300">
        <v>630100</v>
      </c>
      <c r="D15" s="265"/>
    </row>
    <row r="16" spans="1:4" ht="21" customHeight="1">
      <c r="A16" s="266" t="s">
        <v>541</v>
      </c>
      <c r="B16" s="267" t="s">
        <v>547</v>
      </c>
      <c r="C16" s="300"/>
      <c r="D16" s="365">
        <v>630100</v>
      </c>
    </row>
    <row r="17" spans="1:4" ht="21" customHeight="1">
      <c r="A17" s="266" t="s">
        <v>542</v>
      </c>
      <c r="B17" s="267" t="s">
        <v>454</v>
      </c>
      <c r="C17" s="268"/>
      <c r="D17" s="269">
        <v>1179527</v>
      </c>
    </row>
    <row r="18" spans="1:4" ht="21" customHeight="1">
      <c r="A18" s="266" t="s">
        <v>545</v>
      </c>
      <c r="B18" s="267" t="s">
        <v>453</v>
      </c>
      <c r="C18" s="268"/>
      <c r="D18" s="269">
        <v>49923813.350000001</v>
      </c>
    </row>
    <row r="19" spans="1:4" ht="21" customHeight="1">
      <c r="A19" s="266" t="s">
        <v>307</v>
      </c>
      <c r="B19" s="267" t="s">
        <v>315</v>
      </c>
      <c r="C19" s="268"/>
      <c r="D19" s="269">
        <v>1413610.48</v>
      </c>
    </row>
    <row r="20" spans="1:4" ht="21" customHeight="1">
      <c r="A20" s="266" t="s">
        <v>577</v>
      </c>
      <c r="B20" s="267" t="s">
        <v>584</v>
      </c>
      <c r="C20" s="268">
        <v>4402700</v>
      </c>
      <c r="D20" s="269"/>
    </row>
    <row r="21" spans="1:4" ht="21" customHeight="1">
      <c r="A21" s="266" t="s">
        <v>578</v>
      </c>
      <c r="B21" s="267" t="s">
        <v>585</v>
      </c>
      <c r="C21" s="268">
        <v>736800</v>
      </c>
      <c r="D21" s="269"/>
    </row>
    <row r="22" spans="1:4" ht="21" customHeight="1">
      <c r="A22" s="294" t="s">
        <v>579</v>
      </c>
      <c r="B22" s="267" t="s">
        <v>586</v>
      </c>
      <c r="C22" s="268">
        <v>283900</v>
      </c>
      <c r="D22" s="269"/>
    </row>
    <row r="23" spans="1:4" ht="21" customHeight="1">
      <c r="A23" s="266" t="s">
        <v>580</v>
      </c>
      <c r="B23" s="267" t="s">
        <v>587</v>
      </c>
      <c r="C23" s="268">
        <v>91200</v>
      </c>
      <c r="D23" s="269"/>
    </row>
    <row r="24" spans="1:4" ht="21" customHeight="1">
      <c r="A24" s="266" t="s">
        <v>581</v>
      </c>
      <c r="B24" s="267" t="s">
        <v>588</v>
      </c>
      <c r="C24" s="268">
        <v>3990</v>
      </c>
      <c r="D24" s="269"/>
    </row>
    <row r="25" spans="1:4" ht="21" customHeight="1">
      <c r="A25" s="266" t="s">
        <v>583</v>
      </c>
      <c r="B25" s="267" t="s">
        <v>589</v>
      </c>
      <c r="C25" s="268">
        <v>57400</v>
      </c>
      <c r="D25" s="269"/>
    </row>
    <row r="26" spans="1:4" ht="21" customHeight="1">
      <c r="A26" s="263" t="s">
        <v>26</v>
      </c>
      <c r="B26" s="267" t="s">
        <v>230</v>
      </c>
      <c r="C26" s="268">
        <v>1066493</v>
      </c>
      <c r="D26" s="269"/>
    </row>
    <row r="27" spans="1:4" ht="21" customHeight="1">
      <c r="A27" s="263" t="s">
        <v>305</v>
      </c>
      <c r="B27" s="267" t="s">
        <v>236</v>
      </c>
      <c r="C27" s="268">
        <v>1431120</v>
      </c>
      <c r="D27" s="269"/>
    </row>
    <row r="28" spans="1:4" ht="21" customHeight="1">
      <c r="A28" s="263" t="s">
        <v>492</v>
      </c>
      <c r="B28" s="267" t="s">
        <v>243</v>
      </c>
      <c r="C28" s="268">
        <v>6221591</v>
      </c>
      <c r="D28" s="269"/>
    </row>
    <row r="29" spans="1:4" ht="21" customHeight="1">
      <c r="A29" s="263" t="s">
        <v>5</v>
      </c>
      <c r="B29" s="267" t="s">
        <v>251</v>
      </c>
      <c r="C29" s="268">
        <v>138810</v>
      </c>
      <c r="D29" s="269"/>
    </row>
    <row r="30" spans="1:4" ht="21" customHeight="1">
      <c r="A30" s="266" t="s">
        <v>6</v>
      </c>
      <c r="B30" s="267" t="s">
        <v>257</v>
      </c>
      <c r="C30" s="268">
        <v>2430059.2999999998</v>
      </c>
      <c r="D30" s="269"/>
    </row>
    <row r="31" spans="1:4" ht="21" customHeight="1">
      <c r="A31" s="263" t="s">
        <v>7</v>
      </c>
      <c r="B31" s="267" t="s">
        <v>262</v>
      </c>
      <c r="C31" s="268">
        <v>1809983.02</v>
      </c>
      <c r="D31" s="269"/>
    </row>
    <row r="32" spans="1:4" ht="21" customHeight="1">
      <c r="A32" s="263" t="s">
        <v>8</v>
      </c>
      <c r="B32" s="267" t="s">
        <v>275</v>
      </c>
      <c r="C32" s="268">
        <v>655017.17000000004</v>
      </c>
      <c r="D32" s="269"/>
    </row>
    <row r="33" spans="1:4" ht="21" customHeight="1">
      <c r="A33" s="263" t="s">
        <v>45</v>
      </c>
      <c r="B33" s="267" t="s">
        <v>281</v>
      </c>
      <c r="C33" s="268">
        <v>579426.80000000005</v>
      </c>
      <c r="D33" s="269"/>
    </row>
    <row r="34" spans="1:4" ht="21" customHeight="1">
      <c r="A34" s="263" t="s">
        <v>46</v>
      </c>
      <c r="B34" s="267" t="s">
        <v>290</v>
      </c>
      <c r="C34" s="268">
        <v>3762500</v>
      </c>
      <c r="D34" s="269"/>
    </row>
    <row r="35" spans="1:4" ht="21" customHeight="1">
      <c r="A35" s="263" t="s">
        <v>27</v>
      </c>
      <c r="B35" s="267" t="s">
        <v>294</v>
      </c>
      <c r="C35" s="268">
        <v>70000</v>
      </c>
      <c r="D35" s="269"/>
    </row>
    <row r="36" spans="1:4" ht="21" customHeight="1">
      <c r="A36" s="266" t="s">
        <v>411</v>
      </c>
      <c r="B36" s="267" t="s">
        <v>365</v>
      </c>
      <c r="C36" s="268"/>
      <c r="D36" s="269">
        <v>319980</v>
      </c>
    </row>
    <row r="37" spans="1:4" ht="21" customHeight="1">
      <c r="A37" s="266" t="s">
        <v>364</v>
      </c>
      <c r="B37" s="267" t="s">
        <v>365</v>
      </c>
      <c r="C37" s="268"/>
      <c r="D37" s="269">
        <v>205200</v>
      </c>
    </row>
    <row r="38" spans="1:4" ht="21" customHeight="1">
      <c r="A38" s="266" t="s">
        <v>407</v>
      </c>
      <c r="B38" s="267" t="s">
        <v>365</v>
      </c>
      <c r="C38" s="268"/>
      <c r="D38" s="269">
        <v>10260</v>
      </c>
    </row>
    <row r="39" spans="1:4" ht="21" customHeight="1">
      <c r="A39" s="301" t="s">
        <v>485</v>
      </c>
      <c r="B39" s="301"/>
      <c r="C39" s="301"/>
      <c r="D39" s="301"/>
    </row>
    <row r="40" spans="1:4" ht="21" customHeight="1">
      <c r="A40" s="301" t="s">
        <v>0</v>
      </c>
      <c r="B40" s="301"/>
      <c r="C40" s="301"/>
      <c r="D40" s="301"/>
    </row>
    <row r="41" spans="1:4" ht="21" customHeight="1">
      <c r="A41" s="301" t="s">
        <v>614</v>
      </c>
      <c r="B41" s="301"/>
      <c r="C41" s="301"/>
      <c r="D41" s="301"/>
    </row>
    <row r="42" spans="1:4" s="262" customFormat="1" ht="21" customHeight="1">
      <c r="A42" s="258" t="s">
        <v>1</v>
      </c>
      <c r="B42" s="259" t="s">
        <v>2</v>
      </c>
      <c r="C42" s="260" t="s">
        <v>3</v>
      </c>
      <c r="D42" s="261" t="s">
        <v>4</v>
      </c>
    </row>
    <row r="43" spans="1:4" s="296" customFormat="1" ht="21" customHeight="1">
      <c r="A43" s="266" t="s">
        <v>362</v>
      </c>
      <c r="B43" s="267" t="s">
        <v>365</v>
      </c>
      <c r="C43" s="268"/>
      <c r="D43" s="269">
        <v>4256400</v>
      </c>
    </row>
    <row r="44" spans="1:4" ht="21" customHeight="1">
      <c r="A44" s="266" t="s">
        <v>363</v>
      </c>
      <c r="B44" s="267" t="s">
        <v>365</v>
      </c>
      <c r="C44" s="268"/>
      <c r="D44" s="269">
        <v>720000</v>
      </c>
    </row>
    <row r="45" spans="1:4" ht="21" customHeight="1">
      <c r="A45" s="266" t="s">
        <v>368</v>
      </c>
      <c r="B45" s="267" t="s">
        <v>365</v>
      </c>
      <c r="C45" s="268"/>
      <c r="D45" s="265" t="s">
        <v>606</v>
      </c>
    </row>
    <row r="46" spans="1:4" ht="21" customHeight="1">
      <c r="A46" s="266" t="s">
        <v>366</v>
      </c>
      <c r="B46" s="267" t="s">
        <v>365</v>
      </c>
      <c r="C46" s="268"/>
      <c r="D46" s="265" t="s">
        <v>607</v>
      </c>
    </row>
    <row r="47" spans="1:4" ht="21" customHeight="1">
      <c r="A47" s="266" t="s">
        <v>367</v>
      </c>
      <c r="B47" s="267" t="s">
        <v>365</v>
      </c>
      <c r="C47" s="268"/>
      <c r="D47" s="269">
        <v>57400</v>
      </c>
    </row>
    <row r="48" spans="1:4" ht="21" customHeight="1">
      <c r="A48" s="266" t="s">
        <v>405</v>
      </c>
      <c r="B48" s="267" t="s">
        <v>365</v>
      </c>
      <c r="C48" s="268"/>
      <c r="D48" s="265" t="s">
        <v>606</v>
      </c>
    </row>
    <row r="49" spans="1:5" ht="21" customHeight="1">
      <c r="A49" s="294" t="s">
        <v>406</v>
      </c>
      <c r="B49" s="267" t="s">
        <v>365</v>
      </c>
      <c r="C49" s="268"/>
      <c r="D49" s="265" t="s">
        <v>606</v>
      </c>
    </row>
    <row r="50" spans="1:5" ht="21" customHeight="1">
      <c r="A50" s="294" t="s">
        <v>600</v>
      </c>
      <c r="B50" s="267" t="s">
        <v>365</v>
      </c>
      <c r="C50" s="268"/>
      <c r="D50" s="269">
        <v>11970</v>
      </c>
    </row>
    <row r="51" spans="1:5" ht="21" customHeight="1">
      <c r="A51" s="266" t="s">
        <v>9</v>
      </c>
      <c r="B51" s="267" t="s">
        <v>321</v>
      </c>
      <c r="C51" s="268"/>
      <c r="D51" s="269">
        <v>4559725.45</v>
      </c>
    </row>
    <row r="52" spans="1:5" ht="21" customHeight="1">
      <c r="A52" s="270" t="s">
        <v>99</v>
      </c>
      <c r="B52" s="271" t="s">
        <v>322</v>
      </c>
      <c r="C52" s="268"/>
      <c r="D52" s="268">
        <v>3262033.05</v>
      </c>
    </row>
    <row r="53" spans="1:5" ht="21" customHeight="1" thickBot="1">
      <c r="B53" s="272"/>
      <c r="C53" s="273">
        <f>SUM(C5:C52)</f>
        <v>66550019.329999998</v>
      </c>
      <c r="D53" s="274">
        <f>SUM(D16:D52)</f>
        <v>66550019.329999998</v>
      </c>
      <c r="E53" s="275"/>
    </row>
    <row r="54" spans="1:5" ht="21" customHeight="1" thickTop="1">
      <c r="B54" s="272"/>
      <c r="C54" s="276"/>
      <c r="D54" s="277"/>
      <c r="E54" s="278"/>
    </row>
    <row r="55" spans="1:5" ht="21" customHeight="1">
      <c r="B55" s="272"/>
      <c r="C55" s="276"/>
      <c r="D55" s="277"/>
      <c r="E55" s="278"/>
    </row>
    <row r="56" spans="1:5" ht="21" customHeight="1">
      <c r="B56" s="272"/>
      <c r="C56" s="276"/>
      <c r="D56" s="277"/>
      <c r="E56" s="278"/>
    </row>
    <row r="57" spans="1:5" ht="21" customHeight="1">
      <c r="A57" s="303" t="s">
        <v>552</v>
      </c>
      <c r="B57" s="303"/>
      <c r="C57" s="303"/>
      <c r="D57" s="303"/>
    </row>
    <row r="58" spans="1:5" ht="21" customHeight="1">
      <c r="A58" s="303" t="s">
        <v>553</v>
      </c>
      <c r="B58" s="303"/>
      <c r="C58" s="303"/>
      <c r="D58" s="303"/>
    </row>
    <row r="59" spans="1:5" ht="21" customHeight="1">
      <c r="A59" s="279"/>
      <c r="B59" s="279"/>
      <c r="C59" s="279"/>
      <c r="D59" s="279"/>
    </row>
    <row r="60" spans="1:5" ht="21" customHeight="1">
      <c r="A60" s="279"/>
      <c r="B60" s="279"/>
      <c r="C60" s="279"/>
      <c r="D60" s="279"/>
    </row>
    <row r="61" spans="1:5" ht="21" customHeight="1">
      <c r="A61" s="304" t="s">
        <v>551</v>
      </c>
      <c r="B61" s="304"/>
      <c r="C61" s="304"/>
      <c r="D61" s="279"/>
    </row>
    <row r="62" spans="1:5" ht="21" customHeight="1">
      <c r="A62" s="262"/>
      <c r="B62" s="262"/>
      <c r="C62" s="262"/>
      <c r="D62" s="279"/>
    </row>
    <row r="63" spans="1:5" ht="21" customHeight="1">
      <c r="C63" s="281"/>
      <c r="D63" s="262"/>
    </row>
    <row r="64" spans="1:5" ht="21" customHeight="1">
      <c r="A64" s="302" t="s">
        <v>574</v>
      </c>
      <c r="B64" s="302"/>
      <c r="C64" s="302"/>
      <c r="D64" s="262"/>
    </row>
    <row r="65" spans="1:4" ht="21" customHeight="1">
      <c r="A65" s="302" t="s">
        <v>486</v>
      </c>
      <c r="B65" s="302"/>
      <c r="C65" s="302"/>
      <c r="D65" s="282"/>
    </row>
    <row r="66" spans="1:4" ht="21" customHeight="1">
      <c r="A66" s="262"/>
      <c r="B66" s="262"/>
      <c r="C66" s="262"/>
      <c r="D66" s="282"/>
    </row>
    <row r="67" spans="1:4" ht="21" customHeight="1">
      <c r="A67" s="262"/>
      <c r="B67" s="262"/>
      <c r="C67" s="262"/>
      <c r="D67" s="282"/>
    </row>
    <row r="68" spans="1:4" ht="21" customHeight="1">
      <c r="A68" s="262"/>
      <c r="B68" s="262"/>
      <c r="C68" s="262"/>
      <c r="D68" s="282"/>
    </row>
    <row r="69" spans="1:4" ht="21" customHeight="1">
      <c r="A69" s="262"/>
      <c r="B69" s="262"/>
      <c r="C69" s="262"/>
      <c r="D69" s="282"/>
    </row>
    <row r="70" spans="1:4" ht="21" customHeight="1">
      <c r="A70" s="262"/>
      <c r="B70" s="262"/>
      <c r="C70" s="262"/>
      <c r="D70" s="282"/>
    </row>
    <row r="71" spans="1:4" ht="21" customHeight="1">
      <c r="A71" s="262"/>
      <c r="B71" s="262"/>
      <c r="C71" s="262"/>
      <c r="D71" s="282"/>
    </row>
    <row r="72" spans="1:4" ht="21" customHeight="1">
      <c r="A72" s="262"/>
      <c r="B72" s="262"/>
      <c r="C72" s="262"/>
      <c r="D72" s="282"/>
    </row>
    <row r="73" spans="1:4" ht="21" customHeight="1">
      <c r="A73" s="262"/>
      <c r="B73" s="262"/>
      <c r="C73" s="262"/>
      <c r="D73" s="282"/>
    </row>
    <row r="74" spans="1:4" ht="21" customHeight="1">
      <c r="A74" s="262"/>
      <c r="B74" s="262"/>
      <c r="C74" s="262"/>
      <c r="D74" s="282"/>
    </row>
    <row r="75" spans="1:4" ht="21" customHeight="1">
      <c r="A75" s="262"/>
      <c r="B75" s="262"/>
      <c r="C75" s="262"/>
      <c r="D75" s="282"/>
    </row>
    <row r="76" spans="1:4" ht="21" customHeight="1">
      <c r="A76" s="282"/>
      <c r="B76" s="282"/>
      <c r="C76" s="282"/>
      <c r="D76" s="282"/>
    </row>
    <row r="77" spans="1:4" ht="21" customHeight="1">
      <c r="A77" s="282"/>
      <c r="B77" s="282"/>
      <c r="C77" s="282"/>
      <c r="D77" s="282"/>
    </row>
    <row r="78" spans="1:4" ht="21" customHeight="1">
      <c r="A78" s="301" t="s">
        <v>487</v>
      </c>
      <c r="B78" s="301"/>
      <c r="C78" s="301"/>
      <c r="D78" s="301"/>
    </row>
    <row r="79" spans="1:4" ht="21" customHeight="1">
      <c r="A79" s="302" t="s">
        <v>422</v>
      </c>
      <c r="B79" s="302"/>
      <c r="C79" s="302"/>
      <c r="D79" s="302"/>
    </row>
    <row r="80" spans="1:4" ht="21" customHeight="1">
      <c r="A80" s="302" t="s">
        <v>609</v>
      </c>
      <c r="B80" s="302"/>
      <c r="C80" s="302"/>
      <c r="D80" s="302"/>
    </row>
    <row r="81" spans="1:7" ht="21" customHeight="1">
      <c r="A81" s="262"/>
      <c r="B81" s="262"/>
      <c r="C81" s="262"/>
      <c r="D81" s="262"/>
    </row>
    <row r="82" spans="1:7" ht="21" customHeight="1">
      <c r="A82" s="283" t="s">
        <v>575</v>
      </c>
      <c r="B82" s="262"/>
      <c r="C82" s="262"/>
      <c r="D82" s="262"/>
    </row>
    <row r="83" spans="1:7" ht="21" customHeight="1">
      <c r="A83" s="283"/>
      <c r="B83" s="262"/>
      <c r="C83" s="262"/>
      <c r="D83" s="262" t="s">
        <v>59</v>
      </c>
    </row>
    <row r="84" spans="1:7" ht="21" customHeight="1">
      <c r="A84" s="283" t="s">
        <v>554</v>
      </c>
      <c r="B84" s="262"/>
      <c r="C84" s="262"/>
      <c r="D84" s="284">
        <v>31838.400000000001</v>
      </c>
    </row>
    <row r="85" spans="1:7" ht="21" customHeight="1">
      <c r="A85" s="283" t="s">
        <v>324</v>
      </c>
      <c r="B85" s="262"/>
      <c r="C85" s="262"/>
      <c r="D85" s="284">
        <v>5663.71</v>
      </c>
    </row>
    <row r="86" spans="1:7" ht="21" customHeight="1">
      <c r="A86" s="257" t="s">
        <v>13</v>
      </c>
      <c r="D86" s="286">
        <v>2160.1999999999998</v>
      </c>
    </row>
    <row r="87" spans="1:7" ht="21" customHeight="1">
      <c r="A87" s="257" t="s">
        <v>603</v>
      </c>
      <c r="D87" s="286">
        <v>23221</v>
      </c>
    </row>
    <row r="88" spans="1:7" ht="21" customHeight="1">
      <c r="A88" s="257" t="s">
        <v>555</v>
      </c>
      <c r="D88" s="286">
        <v>461175</v>
      </c>
    </row>
    <row r="89" spans="1:7" ht="21" customHeight="1">
      <c r="A89" s="257" t="s">
        <v>556</v>
      </c>
      <c r="D89" s="286">
        <v>41982</v>
      </c>
    </row>
    <row r="90" spans="1:7" ht="21" customHeight="1">
      <c r="A90" s="257" t="s">
        <v>557</v>
      </c>
      <c r="D90" s="286">
        <v>789066.97</v>
      </c>
    </row>
    <row r="91" spans="1:7" ht="21" customHeight="1">
      <c r="A91" s="257" t="s">
        <v>558</v>
      </c>
      <c r="D91" s="286">
        <v>54400</v>
      </c>
    </row>
    <row r="92" spans="1:7" ht="21" customHeight="1">
      <c r="A92" s="278" t="s">
        <v>602</v>
      </c>
      <c r="D92" s="287">
        <v>4103.2</v>
      </c>
      <c r="G92" s="288"/>
    </row>
    <row r="93" spans="1:7" ht="21" customHeight="1" thickBot="1">
      <c r="A93" s="278"/>
      <c r="C93" s="285" t="s">
        <v>14</v>
      </c>
      <c r="D93" s="289">
        <f>SUM(D84:D92)</f>
        <v>1413610.48</v>
      </c>
    </row>
    <row r="94" spans="1:7" ht="21" customHeight="1" thickTop="1">
      <c r="A94" s="290"/>
      <c r="D94" s="277"/>
    </row>
    <row r="95" spans="1:7" ht="21" customHeight="1">
      <c r="A95" s="290"/>
      <c r="D95" s="277"/>
    </row>
    <row r="96" spans="1:7" ht="21" customHeight="1">
      <c r="A96" s="290"/>
      <c r="D96" s="277"/>
    </row>
    <row r="97" spans="1:4" ht="21" customHeight="1">
      <c r="A97" s="290"/>
      <c r="D97" s="277"/>
    </row>
    <row r="98" spans="1:4" ht="21" customHeight="1">
      <c r="A98" s="290"/>
      <c r="D98" s="277"/>
    </row>
    <row r="99" spans="1:4" ht="21" customHeight="1">
      <c r="A99" s="290"/>
      <c r="D99" s="277"/>
    </row>
    <row r="100" spans="1:4" ht="21" customHeight="1">
      <c r="A100" s="262"/>
      <c r="D100" s="277"/>
    </row>
    <row r="101" spans="1:4" ht="21" customHeight="1">
      <c r="B101" s="257"/>
      <c r="C101" s="257"/>
      <c r="D101" s="257"/>
    </row>
    <row r="102" spans="1:4" ht="21" customHeight="1">
      <c r="B102" s="257"/>
      <c r="C102" s="257"/>
      <c r="D102" s="257"/>
    </row>
    <row r="103" spans="1:4" ht="21" customHeight="1">
      <c r="B103" s="257"/>
      <c r="C103" s="257"/>
      <c r="D103" s="257"/>
    </row>
    <row r="104" spans="1:4" ht="21" customHeight="1">
      <c r="B104" s="257"/>
      <c r="C104" s="257"/>
      <c r="D104" s="257"/>
    </row>
    <row r="105" spans="1:4" ht="21" customHeight="1">
      <c r="B105" s="257"/>
      <c r="C105" s="257"/>
      <c r="D105" s="257"/>
    </row>
    <row r="106" spans="1:4" ht="21" customHeight="1">
      <c r="B106" s="257"/>
      <c r="C106" s="257"/>
      <c r="D106" s="257"/>
    </row>
    <row r="107" spans="1:4" ht="21" customHeight="1">
      <c r="B107" s="257"/>
      <c r="C107" s="257"/>
      <c r="D107" s="257"/>
    </row>
    <row r="108" spans="1:4" ht="21" customHeight="1">
      <c r="B108" s="257"/>
      <c r="C108" s="257"/>
      <c r="D108" s="257"/>
    </row>
    <row r="109" spans="1:4" ht="21" customHeight="1">
      <c r="B109" s="257"/>
      <c r="C109" s="257"/>
      <c r="D109" s="257"/>
    </row>
    <row r="110" spans="1:4" ht="21" customHeight="1">
      <c r="B110" s="257"/>
      <c r="C110" s="257"/>
      <c r="D110" s="257"/>
    </row>
    <row r="111" spans="1:4" ht="21" customHeight="1">
      <c r="B111" s="257"/>
      <c r="C111" s="257"/>
      <c r="D111" s="257"/>
    </row>
    <row r="112" spans="1:4" ht="21" customHeight="1">
      <c r="B112" s="257"/>
      <c r="C112" s="257"/>
      <c r="D112" s="257"/>
    </row>
    <row r="113" spans="2:4" ht="21" customHeight="1">
      <c r="B113" s="257"/>
      <c r="C113" s="257"/>
      <c r="D113" s="257"/>
    </row>
    <row r="114" spans="2:4" ht="21" customHeight="1">
      <c r="B114" s="257"/>
      <c r="C114" s="257"/>
      <c r="D114" s="257"/>
    </row>
    <row r="115" spans="2:4" ht="21" customHeight="1">
      <c r="B115" s="257"/>
      <c r="C115" s="257"/>
      <c r="D115" s="257"/>
    </row>
    <row r="116" spans="2:4" ht="21" customHeight="1">
      <c r="B116" s="257"/>
      <c r="C116" s="257"/>
      <c r="D116" s="257"/>
    </row>
    <row r="117" spans="2:4" ht="21" customHeight="1">
      <c r="B117" s="257"/>
      <c r="C117" s="257"/>
      <c r="D117" s="257"/>
    </row>
    <row r="118" spans="2:4" ht="21" customHeight="1">
      <c r="B118" s="257"/>
      <c r="C118" s="257"/>
      <c r="D118" s="257"/>
    </row>
    <row r="119" spans="2:4" ht="21" customHeight="1">
      <c r="B119" s="257"/>
      <c r="C119" s="257"/>
      <c r="D119" s="257"/>
    </row>
    <row r="120" spans="2:4" ht="21" customHeight="1">
      <c r="B120" s="257"/>
      <c r="C120" s="257"/>
      <c r="D120" s="257"/>
    </row>
    <row r="121" spans="2:4" ht="21" customHeight="1">
      <c r="B121" s="257"/>
      <c r="C121" s="257"/>
      <c r="D121" s="257"/>
    </row>
    <row r="122" spans="2:4" ht="21" customHeight="1">
      <c r="B122" s="257"/>
      <c r="C122" s="257"/>
      <c r="D122" s="257"/>
    </row>
    <row r="123" spans="2:4" ht="21" customHeight="1">
      <c r="B123" s="257"/>
      <c r="C123" s="257"/>
      <c r="D123" s="257"/>
    </row>
    <row r="124" spans="2:4" ht="21" customHeight="1">
      <c r="B124" s="257"/>
      <c r="C124" s="257"/>
      <c r="D124" s="257"/>
    </row>
    <row r="125" spans="2:4" ht="21" customHeight="1">
      <c r="B125" s="257"/>
      <c r="C125" s="257"/>
      <c r="D125" s="257"/>
    </row>
    <row r="126" spans="2:4" ht="21" customHeight="1">
      <c r="B126" s="257"/>
      <c r="C126" s="257"/>
      <c r="D126" s="257"/>
    </row>
    <row r="127" spans="2:4" ht="21" customHeight="1">
      <c r="B127" s="257"/>
      <c r="C127" s="257"/>
      <c r="D127" s="257"/>
    </row>
    <row r="128" spans="2:4" ht="21" customHeight="1">
      <c r="B128" s="257"/>
      <c r="C128" s="257"/>
      <c r="D128" s="257"/>
    </row>
    <row r="129" spans="2:4" ht="21" customHeight="1">
      <c r="B129" s="257"/>
      <c r="C129" s="257"/>
      <c r="D129" s="257"/>
    </row>
    <row r="130" spans="2:4" ht="21" customHeight="1">
      <c r="B130" s="257"/>
      <c r="C130" s="257"/>
      <c r="D130" s="257"/>
    </row>
    <row r="131" spans="2:4" ht="21" customHeight="1">
      <c r="B131" s="257"/>
      <c r="C131" s="257"/>
      <c r="D131" s="257"/>
    </row>
    <row r="132" spans="2:4" ht="21" customHeight="1">
      <c r="B132" s="257"/>
      <c r="C132" s="257"/>
      <c r="D132" s="257"/>
    </row>
    <row r="133" spans="2:4" ht="21" customHeight="1">
      <c r="B133" s="257"/>
      <c r="C133" s="257"/>
      <c r="D133" s="257"/>
    </row>
    <row r="134" spans="2:4" ht="21" customHeight="1">
      <c r="B134" s="257"/>
      <c r="C134" s="257"/>
      <c r="D134" s="257"/>
    </row>
    <row r="135" spans="2:4" ht="21" customHeight="1">
      <c r="B135" s="257"/>
      <c r="C135" s="257"/>
      <c r="D135" s="257"/>
    </row>
    <row r="136" spans="2:4" ht="21" customHeight="1">
      <c r="B136" s="257"/>
      <c r="C136" s="257"/>
      <c r="D136" s="257"/>
    </row>
    <row r="137" spans="2:4" ht="21" customHeight="1">
      <c r="B137" s="257"/>
      <c r="C137" s="257"/>
      <c r="D137" s="257"/>
    </row>
    <row r="138" spans="2:4" ht="21" customHeight="1">
      <c r="B138" s="257"/>
      <c r="C138" s="257"/>
      <c r="D138" s="257"/>
    </row>
    <row r="139" spans="2:4" ht="21" customHeight="1">
      <c r="B139" s="257"/>
      <c r="C139" s="257"/>
      <c r="D139" s="257"/>
    </row>
    <row r="140" spans="2:4" ht="21" customHeight="1">
      <c r="B140" s="257"/>
      <c r="C140" s="257"/>
      <c r="D140" s="257"/>
    </row>
    <row r="141" spans="2:4" ht="21" customHeight="1">
      <c r="B141" s="257"/>
      <c r="C141" s="257"/>
      <c r="D141" s="257"/>
    </row>
    <row r="142" spans="2:4" ht="21" customHeight="1">
      <c r="B142" s="257"/>
      <c r="C142" s="257"/>
      <c r="D142" s="257"/>
    </row>
    <row r="143" spans="2:4" ht="21" customHeight="1">
      <c r="B143" s="257"/>
      <c r="C143" s="257"/>
      <c r="D143" s="257"/>
    </row>
    <row r="144" spans="2:4" ht="21" customHeight="1">
      <c r="B144" s="257"/>
      <c r="C144" s="257"/>
      <c r="D144" s="257"/>
    </row>
    <row r="145" spans="2:4" ht="21" customHeight="1">
      <c r="B145" s="257"/>
      <c r="C145" s="257"/>
      <c r="D145" s="257"/>
    </row>
    <row r="146" spans="2:4" ht="21" customHeight="1">
      <c r="B146" s="257"/>
      <c r="C146" s="257"/>
      <c r="D146" s="257"/>
    </row>
    <row r="147" spans="2:4" ht="21" customHeight="1">
      <c r="B147" s="257"/>
      <c r="C147" s="257"/>
      <c r="D147" s="257"/>
    </row>
    <row r="148" spans="2:4" ht="21" customHeight="1">
      <c r="B148" s="257"/>
      <c r="C148" s="257"/>
      <c r="D148" s="257"/>
    </row>
    <row r="149" spans="2:4" ht="21" customHeight="1">
      <c r="B149" s="257"/>
      <c r="C149" s="257"/>
      <c r="D149" s="257"/>
    </row>
    <row r="150" spans="2:4" ht="21" customHeight="1">
      <c r="B150" s="257"/>
      <c r="C150" s="257"/>
      <c r="D150" s="257"/>
    </row>
    <row r="151" spans="2:4" ht="21" customHeight="1">
      <c r="B151" s="257"/>
      <c r="C151" s="257"/>
      <c r="D151" s="257"/>
    </row>
    <row r="152" spans="2:4" ht="21" customHeight="1">
      <c r="B152" s="257"/>
      <c r="C152" s="257"/>
      <c r="D152" s="257"/>
    </row>
    <row r="153" spans="2:4" ht="21" customHeight="1">
      <c r="B153" s="257"/>
      <c r="C153" s="257"/>
      <c r="D153" s="257"/>
    </row>
    <row r="154" spans="2:4" ht="21" customHeight="1">
      <c r="B154" s="257"/>
      <c r="C154" s="257"/>
      <c r="D154" s="257"/>
    </row>
    <row r="155" spans="2:4" ht="21" customHeight="1">
      <c r="B155" s="257"/>
      <c r="C155" s="257"/>
      <c r="D155" s="257"/>
    </row>
    <row r="156" spans="2:4" ht="21" customHeight="1">
      <c r="B156" s="257"/>
      <c r="C156" s="257"/>
      <c r="D156" s="257"/>
    </row>
    <row r="157" spans="2:4" ht="21" customHeight="1">
      <c r="B157" s="257"/>
      <c r="C157" s="257"/>
      <c r="D157" s="257"/>
    </row>
    <row r="158" spans="2:4" ht="21" customHeight="1">
      <c r="B158" s="257"/>
      <c r="C158" s="257"/>
      <c r="D158" s="257"/>
    </row>
    <row r="159" spans="2:4" ht="21" customHeight="1">
      <c r="B159" s="257"/>
      <c r="C159" s="257"/>
      <c r="D159" s="257"/>
    </row>
    <row r="160" spans="2:4" ht="21" customHeight="1">
      <c r="B160" s="257"/>
      <c r="C160" s="257"/>
      <c r="D160" s="257"/>
    </row>
    <row r="161" spans="2:4" ht="21" customHeight="1">
      <c r="B161" s="257"/>
      <c r="C161" s="257"/>
      <c r="D161" s="257"/>
    </row>
    <row r="162" spans="2:4" ht="21" customHeight="1">
      <c r="B162" s="257"/>
      <c r="C162" s="257"/>
      <c r="D162" s="257"/>
    </row>
    <row r="163" spans="2:4" ht="21" customHeight="1">
      <c r="B163" s="257"/>
      <c r="C163" s="257"/>
      <c r="D163" s="257"/>
    </row>
    <row r="164" spans="2:4" ht="21" customHeight="1">
      <c r="B164" s="257"/>
      <c r="C164" s="257"/>
      <c r="D164" s="257"/>
    </row>
    <row r="165" spans="2:4" ht="21" customHeight="1">
      <c r="B165" s="257"/>
      <c r="C165" s="257"/>
      <c r="D165" s="257"/>
    </row>
    <row r="166" spans="2:4" ht="21" customHeight="1">
      <c r="B166" s="257"/>
      <c r="C166" s="257"/>
      <c r="D166" s="257"/>
    </row>
    <row r="167" spans="2:4" ht="21" customHeight="1">
      <c r="B167" s="257"/>
      <c r="C167" s="257"/>
      <c r="D167" s="257"/>
    </row>
    <row r="168" spans="2:4" ht="21" customHeight="1">
      <c r="B168" s="257"/>
      <c r="C168" s="257"/>
      <c r="D168" s="257"/>
    </row>
    <row r="169" spans="2:4" ht="21" customHeight="1">
      <c r="B169" s="257"/>
      <c r="C169" s="257"/>
      <c r="D169" s="257"/>
    </row>
    <row r="170" spans="2:4" ht="21" customHeight="1">
      <c r="B170" s="257"/>
      <c r="C170" s="257"/>
      <c r="D170" s="257"/>
    </row>
    <row r="171" spans="2:4" ht="21" customHeight="1">
      <c r="B171" s="257"/>
      <c r="C171" s="257"/>
      <c r="D171" s="257"/>
    </row>
    <row r="172" spans="2:4" ht="21" customHeight="1">
      <c r="B172" s="257"/>
      <c r="C172" s="257"/>
      <c r="D172" s="257"/>
    </row>
    <row r="173" spans="2:4" ht="21" customHeight="1">
      <c r="B173" s="257"/>
      <c r="C173" s="257"/>
      <c r="D173" s="257"/>
    </row>
    <row r="174" spans="2:4" ht="21" customHeight="1">
      <c r="B174" s="257"/>
      <c r="C174" s="257"/>
      <c r="D174" s="257"/>
    </row>
    <row r="175" spans="2:4" ht="21" customHeight="1">
      <c r="B175" s="257"/>
      <c r="C175" s="257"/>
      <c r="D175" s="257"/>
    </row>
    <row r="176" spans="2:4" ht="21" customHeight="1">
      <c r="B176" s="257"/>
      <c r="C176" s="257"/>
      <c r="D176" s="257"/>
    </row>
    <row r="177" spans="2:4" ht="21" customHeight="1">
      <c r="B177" s="257"/>
      <c r="C177" s="257"/>
      <c r="D177" s="257"/>
    </row>
    <row r="178" spans="2:4" ht="21" customHeight="1">
      <c r="B178" s="257"/>
      <c r="C178" s="257"/>
      <c r="D178" s="257"/>
    </row>
    <row r="179" spans="2:4" ht="21" customHeight="1">
      <c r="B179" s="257"/>
      <c r="C179" s="257"/>
      <c r="D179" s="257"/>
    </row>
    <row r="180" spans="2:4" ht="21" customHeight="1">
      <c r="B180" s="257"/>
      <c r="C180" s="257"/>
      <c r="D180" s="257"/>
    </row>
    <row r="181" spans="2:4" ht="21" customHeight="1">
      <c r="B181" s="257"/>
      <c r="C181" s="257"/>
      <c r="D181" s="257"/>
    </row>
    <row r="182" spans="2:4" ht="21" customHeight="1">
      <c r="B182" s="257"/>
      <c r="C182" s="257"/>
      <c r="D182" s="257"/>
    </row>
    <row r="183" spans="2:4" ht="21" customHeight="1">
      <c r="B183" s="257"/>
      <c r="C183" s="257"/>
      <c r="D183" s="257"/>
    </row>
    <row r="184" spans="2:4" ht="21" customHeight="1">
      <c r="B184" s="257"/>
      <c r="C184" s="257"/>
      <c r="D184" s="257"/>
    </row>
    <row r="185" spans="2:4" ht="21" customHeight="1">
      <c r="B185" s="257"/>
      <c r="C185" s="257"/>
      <c r="D185" s="257"/>
    </row>
    <row r="186" spans="2:4" ht="21" customHeight="1">
      <c r="B186" s="257"/>
      <c r="C186" s="257"/>
      <c r="D186" s="257"/>
    </row>
    <row r="187" spans="2:4" ht="21" customHeight="1">
      <c r="B187" s="257"/>
      <c r="C187" s="257"/>
      <c r="D187" s="257"/>
    </row>
    <row r="188" spans="2:4" ht="21" customHeight="1">
      <c r="B188" s="257"/>
      <c r="C188" s="257"/>
      <c r="D188" s="257"/>
    </row>
    <row r="189" spans="2:4" ht="21" customHeight="1">
      <c r="B189" s="257"/>
      <c r="C189" s="257"/>
      <c r="D189" s="257"/>
    </row>
    <row r="190" spans="2:4" ht="21" customHeight="1">
      <c r="B190" s="257"/>
      <c r="C190" s="257"/>
      <c r="D190" s="257"/>
    </row>
    <row r="191" spans="2:4" ht="21" customHeight="1">
      <c r="B191" s="257"/>
      <c r="C191" s="257"/>
      <c r="D191" s="257"/>
    </row>
    <row r="192" spans="2:4" ht="21" customHeight="1">
      <c r="B192" s="257"/>
      <c r="C192" s="257"/>
      <c r="D192" s="257"/>
    </row>
    <row r="193" spans="2:4" ht="21" customHeight="1">
      <c r="B193" s="257"/>
      <c r="C193" s="257"/>
      <c r="D193" s="257"/>
    </row>
    <row r="194" spans="2:4" ht="21" customHeight="1">
      <c r="B194" s="257"/>
      <c r="C194" s="257"/>
      <c r="D194" s="257"/>
    </row>
    <row r="195" spans="2:4" ht="21" customHeight="1">
      <c r="B195" s="257"/>
      <c r="C195" s="257"/>
      <c r="D195" s="257"/>
    </row>
    <row r="196" spans="2:4" ht="21" customHeight="1">
      <c r="B196" s="257"/>
      <c r="C196" s="257"/>
      <c r="D196" s="257"/>
    </row>
    <row r="197" spans="2:4" ht="21" customHeight="1">
      <c r="B197" s="257"/>
      <c r="C197" s="257"/>
      <c r="D197" s="257"/>
    </row>
    <row r="198" spans="2:4" ht="21" customHeight="1">
      <c r="B198" s="257"/>
      <c r="C198" s="257"/>
      <c r="D198" s="257"/>
    </row>
    <row r="199" spans="2:4" ht="21" customHeight="1">
      <c r="B199" s="257"/>
      <c r="C199" s="257"/>
      <c r="D199" s="257"/>
    </row>
    <row r="200" spans="2:4" ht="21" customHeight="1">
      <c r="B200" s="257"/>
      <c r="C200" s="257"/>
      <c r="D200" s="257"/>
    </row>
    <row r="201" spans="2:4" ht="21" customHeight="1">
      <c r="B201" s="257"/>
      <c r="C201" s="257"/>
      <c r="D201" s="257"/>
    </row>
    <row r="202" spans="2:4" ht="21" customHeight="1">
      <c r="B202" s="257"/>
      <c r="C202" s="257"/>
      <c r="D202" s="257"/>
    </row>
    <row r="203" spans="2:4" ht="21" customHeight="1">
      <c r="B203" s="257"/>
      <c r="C203" s="257"/>
      <c r="D203" s="257"/>
    </row>
    <row r="204" spans="2:4" ht="21" customHeight="1">
      <c r="B204" s="257"/>
      <c r="C204" s="257"/>
      <c r="D204" s="257"/>
    </row>
    <row r="205" spans="2:4" ht="21" customHeight="1">
      <c r="B205" s="257"/>
      <c r="C205" s="257"/>
      <c r="D205" s="257"/>
    </row>
    <row r="206" spans="2:4" ht="21" customHeight="1">
      <c r="B206" s="257"/>
      <c r="C206" s="257"/>
      <c r="D206" s="257"/>
    </row>
    <row r="207" spans="2:4" ht="21" customHeight="1">
      <c r="B207" s="257"/>
      <c r="C207" s="257"/>
      <c r="D207" s="257"/>
    </row>
    <row r="208" spans="2:4" ht="21" customHeight="1">
      <c r="B208" s="257"/>
      <c r="C208" s="257"/>
      <c r="D208" s="257"/>
    </row>
    <row r="209" spans="2:4" ht="21" customHeight="1">
      <c r="B209" s="257"/>
      <c r="C209" s="257"/>
      <c r="D209" s="257"/>
    </row>
    <row r="210" spans="2:4" ht="21" customHeight="1">
      <c r="B210" s="257"/>
      <c r="C210" s="257"/>
      <c r="D210" s="257"/>
    </row>
    <row r="211" spans="2:4" ht="21" customHeight="1">
      <c r="B211" s="257"/>
      <c r="C211" s="257"/>
      <c r="D211" s="257"/>
    </row>
    <row r="212" spans="2:4" ht="21" customHeight="1">
      <c r="B212" s="257"/>
      <c r="C212" s="257"/>
      <c r="D212" s="257"/>
    </row>
    <row r="213" spans="2:4" ht="21" customHeight="1">
      <c r="B213" s="257"/>
      <c r="C213" s="257"/>
      <c r="D213" s="257"/>
    </row>
    <row r="214" spans="2:4" ht="21" customHeight="1">
      <c r="B214" s="257"/>
      <c r="C214" s="257"/>
      <c r="D214" s="257"/>
    </row>
    <row r="215" spans="2:4" ht="21" customHeight="1">
      <c r="B215" s="257"/>
      <c r="C215" s="257"/>
      <c r="D215" s="257"/>
    </row>
    <row r="216" spans="2:4" ht="21" customHeight="1">
      <c r="B216" s="257"/>
      <c r="C216" s="257"/>
      <c r="D216" s="257"/>
    </row>
    <row r="217" spans="2:4" ht="21" customHeight="1">
      <c r="B217" s="257"/>
      <c r="C217" s="257"/>
      <c r="D217" s="257"/>
    </row>
    <row r="218" spans="2:4" ht="21" customHeight="1">
      <c r="B218" s="257"/>
      <c r="C218" s="257"/>
      <c r="D218" s="257"/>
    </row>
    <row r="219" spans="2:4" ht="21" customHeight="1">
      <c r="B219" s="257"/>
      <c r="C219" s="257"/>
      <c r="D219" s="257"/>
    </row>
    <row r="220" spans="2:4" ht="21" customHeight="1">
      <c r="B220" s="257"/>
      <c r="C220" s="257"/>
      <c r="D220" s="257"/>
    </row>
    <row r="221" spans="2:4" ht="21" customHeight="1">
      <c r="B221" s="257"/>
      <c r="C221" s="257"/>
      <c r="D221" s="257"/>
    </row>
    <row r="222" spans="2:4" ht="21" customHeight="1">
      <c r="B222" s="257"/>
      <c r="C222" s="257"/>
      <c r="D222" s="257"/>
    </row>
    <row r="223" spans="2:4" ht="21" customHeight="1">
      <c r="B223" s="257"/>
      <c r="C223" s="257"/>
      <c r="D223" s="257"/>
    </row>
    <row r="224" spans="2:4" ht="21" customHeight="1">
      <c r="B224" s="257"/>
      <c r="C224" s="257"/>
      <c r="D224" s="257"/>
    </row>
    <row r="225" spans="2:4" ht="21" customHeight="1">
      <c r="B225" s="257"/>
      <c r="C225" s="257"/>
      <c r="D225" s="257"/>
    </row>
    <row r="226" spans="2:4" ht="21" customHeight="1">
      <c r="B226" s="257"/>
      <c r="C226" s="257"/>
      <c r="D226" s="257"/>
    </row>
    <row r="227" spans="2:4" ht="21" customHeight="1">
      <c r="B227" s="257"/>
      <c r="C227" s="257"/>
      <c r="D227" s="257"/>
    </row>
    <row r="228" spans="2:4" ht="21" customHeight="1">
      <c r="B228" s="257"/>
      <c r="C228" s="257"/>
      <c r="D228" s="257"/>
    </row>
    <row r="229" spans="2:4" ht="21" customHeight="1">
      <c r="B229" s="257"/>
      <c r="C229" s="257"/>
      <c r="D229" s="257"/>
    </row>
    <row r="230" spans="2:4" ht="21" customHeight="1">
      <c r="B230" s="257"/>
      <c r="C230" s="257"/>
      <c r="D230" s="257"/>
    </row>
    <row r="231" spans="2:4" ht="21" customHeight="1">
      <c r="B231" s="257"/>
      <c r="C231" s="257"/>
      <c r="D231" s="257"/>
    </row>
    <row r="232" spans="2:4" ht="21" customHeight="1">
      <c r="B232" s="257"/>
      <c r="C232" s="257"/>
      <c r="D232" s="257"/>
    </row>
    <row r="233" spans="2:4" ht="21" customHeight="1">
      <c r="B233" s="257"/>
      <c r="C233" s="257"/>
      <c r="D233" s="257"/>
    </row>
    <row r="234" spans="2:4" ht="21" customHeight="1">
      <c r="B234" s="257"/>
      <c r="C234" s="257"/>
      <c r="D234" s="257"/>
    </row>
    <row r="235" spans="2:4" ht="21" customHeight="1">
      <c r="B235" s="257"/>
      <c r="C235" s="257"/>
      <c r="D235" s="257"/>
    </row>
    <row r="236" spans="2:4" ht="21" customHeight="1">
      <c r="B236" s="257"/>
      <c r="C236" s="257"/>
      <c r="D236" s="257"/>
    </row>
    <row r="237" spans="2:4" ht="21" customHeight="1">
      <c r="B237" s="257"/>
      <c r="C237" s="257"/>
      <c r="D237" s="257"/>
    </row>
    <row r="238" spans="2:4" ht="21" customHeight="1">
      <c r="B238" s="257"/>
      <c r="C238" s="257"/>
      <c r="D238" s="257"/>
    </row>
    <row r="239" spans="2:4" ht="21" customHeight="1">
      <c r="B239" s="257"/>
      <c r="C239" s="257"/>
      <c r="D239" s="257"/>
    </row>
    <row r="240" spans="2:4" ht="21" customHeight="1">
      <c r="B240" s="257"/>
      <c r="C240" s="257"/>
      <c r="D240" s="257"/>
    </row>
    <row r="241" spans="2:4" ht="21" customHeight="1">
      <c r="B241" s="257"/>
      <c r="C241" s="257"/>
      <c r="D241" s="257"/>
    </row>
    <row r="242" spans="2:4" ht="21" customHeight="1">
      <c r="B242" s="257"/>
      <c r="C242" s="257"/>
      <c r="D242" s="257"/>
    </row>
    <row r="243" spans="2:4" ht="21" customHeight="1">
      <c r="B243" s="257"/>
      <c r="C243" s="257"/>
      <c r="D243" s="257"/>
    </row>
    <row r="244" spans="2:4" ht="21" customHeight="1">
      <c r="B244" s="257"/>
      <c r="C244" s="257"/>
      <c r="D244" s="257"/>
    </row>
    <row r="245" spans="2:4" ht="21" customHeight="1">
      <c r="B245" s="257"/>
      <c r="C245" s="257"/>
      <c r="D245" s="257"/>
    </row>
    <row r="246" spans="2:4" ht="21" customHeight="1">
      <c r="B246" s="257"/>
      <c r="C246" s="257"/>
      <c r="D246" s="257"/>
    </row>
    <row r="247" spans="2:4" ht="21" customHeight="1">
      <c r="B247" s="257"/>
      <c r="C247" s="257"/>
      <c r="D247" s="257"/>
    </row>
    <row r="248" spans="2:4" ht="21" customHeight="1">
      <c r="B248" s="257"/>
      <c r="C248" s="257"/>
      <c r="D248" s="257"/>
    </row>
    <row r="249" spans="2:4" ht="21" customHeight="1">
      <c r="B249" s="257"/>
      <c r="C249" s="257"/>
      <c r="D249" s="257"/>
    </row>
    <row r="250" spans="2:4" ht="21" customHeight="1">
      <c r="B250" s="257"/>
      <c r="C250" s="257"/>
      <c r="D250" s="257"/>
    </row>
    <row r="251" spans="2:4" ht="21" customHeight="1">
      <c r="B251" s="257"/>
      <c r="C251" s="257"/>
      <c r="D251" s="257"/>
    </row>
    <row r="252" spans="2:4" ht="21" customHeight="1">
      <c r="B252" s="257"/>
      <c r="C252" s="257"/>
      <c r="D252" s="257"/>
    </row>
    <row r="253" spans="2:4" ht="21" customHeight="1">
      <c r="B253" s="257"/>
      <c r="C253" s="257"/>
      <c r="D253" s="257"/>
    </row>
    <row r="254" spans="2:4" ht="21" customHeight="1">
      <c r="B254" s="257"/>
      <c r="C254" s="257"/>
      <c r="D254" s="257"/>
    </row>
    <row r="255" spans="2:4" ht="21" customHeight="1">
      <c r="B255" s="257"/>
      <c r="C255" s="257"/>
      <c r="D255" s="257"/>
    </row>
    <row r="256" spans="2:4" ht="21" customHeight="1">
      <c r="B256" s="257"/>
      <c r="C256" s="257"/>
      <c r="D256" s="257"/>
    </row>
    <row r="257" spans="2:4" ht="21" customHeight="1">
      <c r="B257" s="257"/>
      <c r="C257" s="257"/>
      <c r="D257" s="257"/>
    </row>
    <row r="258" spans="2:4" ht="21" customHeight="1">
      <c r="B258" s="257"/>
      <c r="C258" s="257"/>
      <c r="D258" s="257"/>
    </row>
    <row r="259" spans="2:4" ht="21" customHeight="1">
      <c r="B259" s="257"/>
      <c r="C259" s="257"/>
      <c r="D259" s="257"/>
    </row>
    <row r="260" spans="2:4" ht="21" customHeight="1">
      <c r="B260" s="257"/>
      <c r="C260" s="257"/>
      <c r="D260" s="257"/>
    </row>
    <row r="261" spans="2:4" ht="21" customHeight="1">
      <c r="B261" s="257"/>
      <c r="C261" s="257"/>
      <c r="D261" s="257"/>
    </row>
    <row r="262" spans="2:4" ht="21" customHeight="1">
      <c r="B262" s="257"/>
      <c r="C262" s="257"/>
      <c r="D262" s="257"/>
    </row>
    <row r="263" spans="2:4" ht="21" customHeight="1">
      <c r="B263" s="257"/>
      <c r="C263" s="257"/>
      <c r="D263" s="257"/>
    </row>
    <row r="264" spans="2:4" ht="21" customHeight="1">
      <c r="B264" s="257"/>
      <c r="C264" s="257"/>
      <c r="D264" s="257"/>
    </row>
    <row r="265" spans="2:4" ht="21" customHeight="1">
      <c r="B265" s="257"/>
      <c r="C265" s="257"/>
      <c r="D265" s="257"/>
    </row>
    <row r="266" spans="2:4" ht="21" customHeight="1">
      <c r="B266" s="257"/>
      <c r="C266" s="257"/>
      <c r="D266" s="257"/>
    </row>
    <row r="267" spans="2:4" ht="21" customHeight="1">
      <c r="B267" s="257"/>
      <c r="C267" s="257"/>
      <c r="D267" s="257"/>
    </row>
    <row r="268" spans="2:4" ht="21" customHeight="1">
      <c r="B268" s="257"/>
      <c r="C268" s="257"/>
      <c r="D268" s="257"/>
    </row>
    <row r="269" spans="2:4" ht="21" customHeight="1">
      <c r="B269" s="257"/>
      <c r="C269" s="257"/>
      <c r="D269" s="257"/>
    </row>
    <row r="270" spans="2:4" ht="21" customHeight="1">
      <c r="B270" s="257"/>
      <c r="C270" s="257"/>
      <c r="D270" s="257"/>
    </row>
    <row r="271" spans="2:4" ht="21" customHeight="1">
      <c r="B271" s="257"/>
      <c r="C271" s="257"/>
      <c r="D271" s="257"/>
    </row>
    <row r="272" spans="2:4" ht="21" customHeight="1">
      <c r="B272" s="257"/>
      <c r="C272" s="257"/>
      <c r="D272" s="257"/>
    </row>
    <row r="273" spans="2:4" ht="21" customHeight="1">
      <c r="B273" s="257"/>
      <c r="C273" s="257"/>
      <c r="D273" s="257"/>
    </row>
    <row r="274" spans="2:4" ht="21" customHeight="1">
      <c r="B274" s="257"/>
      <c r="C274" s="257"/>
      <c r="D274" s="257"/>
    </row>
    <row r="275" spans="2:4" ht="21" customHeight="1">
      <c r="B275" s="257"/>
      <c r="C275" s="257"/>
      <c r="D275" s="257"/>
    </row>
    <row r="276" spans="2:4" ht="21" customHeight="1">
      <c r="B276" s="257"/>
      <c r="C276" s="257"/>
      <c r="D276" s="257"/>
    </row>
    <row r="277" spans="2:4" ht="21" customHeight="1">
      <c r="B277" s="257"/>
      <c r="C277" s="257"/>
      <c r="D277" s="257"/>
    </row>
    <row r="278" spans="2:4" ht="21" customHeight="1">
      <c r="B278" s="257"/>
      <c r="C278" s="257"/>
      <c r="D278" s="257"/>
    </row>
    <row r="279" spans="2:4" ht="21" customHeight="1">
      <c r="B279" s="257"/>
      <c r="C279" s="257"/>
      <c r="D279" s="257"/>
    </row>
    <row r="280" spans="2:4" ht="21" customHeight="1">
      <c r="B280" s="257"/>
      <c r="C280" s="257"/>
      <c r="D280" s="257"/>
    </row>
    <row r="281" spans="2:4" ht="21" customHeight="1">
      <c r="B281" s="257"/>
      <c r="C281" s="257"/>
      <c r="D281" s="257"/>
    </row>
    <row r="282" spans="2:4" ht="21" customHeight="1">
      <c r="B282" s="257"/>
      <c r="C282" s="257"/>
      <c r="D282" s="257"/>
    </row>
    <row r="283" spans="2:4" ht="21" customHeight="1">
      <c r="B283" s="257"/>
      <c r="C283" s="257"/>
      <c r="D283" s="257"/>
    </row>
    <row r="284" spans="2:4" ht="21" customHeight="1">
      <c r="B284" s="257"/>
      <c r="C284" s="257"/>
      <c r="D284" s="257"/>
    </row>
    <row r="285" spans="2:4" ht="21" customHeight="1">
      <c r="B285" s="257"/>
      <c r="C285" s="257"/>
      <c r="D285" s="257"/>
    </row>
    <row r="286" spans="2:4" ht="21" customHeight="1">
      <c r="B286" s="257"/>
      <c r="C286" s="257"/>
      <c r="D286" s="257"/>
    </row>
    <row r="287" spans="2:4" ht="21" customHeight="1">
      <c r="B287" s="257"/>
      <c r="C287" s="257"/>
      <c r="D287" s="257"/>
    </row>
    <row r="288" spans="2:4" ht="21" customHeight="1">
      <c r="B288" s="257"/>
      <c r="C288" s="257"/>
      <c r="D288" s="257"/>
    </row>
    <row r="289" spans="2:4" ht="21" customHeight="1">
      <c r="B289" s="257"/>
      <c r="C289" s="257"/>
      <c r="D289" s="257"/>
    </row>
    <row r="290" spans="2:4" ht="21" customHeight="1">
      <c r="B290" s="257"/>
      <c r="C290" s="257"/>
      <c r="D290" s="257"/>
    </row>
    <row r="291" spans="2:4" ht="21" customHeight="1">
      <c r="B291" s="257"/>
      <c r="C291" s="257"/>
      <c r="D291" s="257"/>
    </row>
    <row r="292" spans="2:4" ht="21" customHeight="1">
      <c r="B292" s="257"/>
      <c r="C292" s="257"/>
      <c r="D292" s="257"/>
    </row>
    <row r="293" spans="2:4" ht="21" customHeight="1">
      <c r="B293" s="257"/>
      <c r="C293" s="257"/>
      <c r="D293" s="257"/>
    </row>
    <row r="294" spans="2:4" ht="21" customHeight="1">
      <c r="B294" s="257"/>
      <c r="C294" s="257"/>
      <c r="D294" s="257"/>
    </row>
    <row r="295" spans="2:4" ht="21" customHeight="1">
      <c r="B295" s="257"/>
      <c r="C295" s="257"/>
      <c r="D295" s="257"/>
    </row>
    <row r="296" spans="2:4" ht="21" customHeight="1">
      <c r="B296" s="257"/>
      <c r="C296" s="257"/>
      <c r="D296" s="257"/>
    </row>
    <row r="297" spans="2:4" ht="21" customHeight="1">
      <c r="B297" s="257"/>
      <c r="C297" s="257"/>
      <c r="D297" s="257"/>
    </row>
    <row r="298" spans="2:4" ht="21" customHeight="1">
      <c r="B298" s="257"/>
      <c r="C298" s="257"/>
      <c r="D298" s="257"/>
    </row>
    <row r="299" spans="2:4" ht="21" customHeight="1">
      <c r="B299" s="257"/>
      <c r="C299" s="257"/>
      <c r="D299" s="257"/>
    </row>
    <row r="300" spans="2:4" ht="21" customHeight="1">
      <c r="B300" s="257"/>
      <c r="C300" s="257"/>
      <c r="D300" s="257"/>
    </row>
    <row r="301" spans="2:4" ht="21" customHeight="1">
      <c r="B301" s="257"/>
      <c r="C301" s="257"/>
      <c r="D301" s="257"/>
    </row>
    <row r="302" spans="2:4" ht="21" customHeight="1">
      <c r="B302" s="257"/>
      <c r="C302" s="257"/>
      <c r="D302" s="257"/>
    </row>
    <row r="303" spans="2:4" ht="21" customHeight="1">
      <c r="B303" s="257"/>
      <c r="C303" s="257"/>
      <c r="D303" s="257"/>
    </row>
    <row r="304" spans="2:4" ht="21" customHeight="1">
      <c r="B304" s="257"/>
      <c r="C304" s="257"/>
      <c r="D304" s="257"/>
    </row>
    <row r="305" spans="2:4" ht="21" customHeight="1">
      <c r="B305" s="257"/>
      <c r="C305" s="257"/>
      <c r="D305" s="257"/>
    </row>
    <row r="306" spans="2:4" ht="21" customHeight="1">
      <c r="B306" s="257"/>
      <c r="C306" s="257"/>
      <c r="D306" s="257"/>
    </row>
    <row r="307" spans="2:4" ht="21" customHeight="1">
      <c r="B307" s="257"/>
      <c r="C307" s="257"/>
      <c r="D307" s="257"/>
    </row>
    <row r="308" spans="2:4" ht="21" customHeight="1">
      <c r="B308" s="257"/>
      <c r="C308" s="257"/>
      <c r="D308" s="257"/>
    </row>
    <row r="309" spans="2:4" ht="21" customHeight="1">
      <c r="B309" s="257"/>
      <c r="C309" s="257"/>
      <c r="D309" s="257"/>
    </row>
    <row r="310" spans="2:4" ht="21" customHeight="1">
      <c r="B310" s="257"/>
      <c r="C310" s="257"/>
      <c r="D310" s="257"/>
    </row>
    <row r="311" spans="2:4" ht="21" customHeight="1">
      <c r="B311" s="257"/>
      <c r="C311" s="257"/>
      <c r="D311" s="257"/>
    </row>
    <row r="312" spans="2:4" ht="21" customHeight="1">
      <c r="B312" s="257"/>
      <c r="C312" s="257"/>
      <c r="D312" s="257"/>
    </row>
    <row r="313" spans="2:4" ht="21" customHeight="1">
      <c r="B313" s="257"/>
      <c r="C313" s="257"/>
      <c r="D313" s="257"/>
    </row>
    <row r="314" spans="2:4" ht="21" customHeight="1">
      <c r="B314" s="257"/>
      <c r="C314" s="257"/>
      <c r="D314" s="257"/>
    </row>
    <row r="315" spans="2:4" ht="21" customHeight="1">
      <c r="B315" s="257"/>
      <c r="C315" s="257"/>
      <c r="D315" s="257"/>
    </row>
    <row r="316" spans="2:4" ht="21" customHeight="1">
      <c r="B316" s="257"/>
      <c r="C316" s="257"/>
      <c r="D316" s="257"/>
    </row>
    <row r="317" spans="2:4" ht="21" customHeight="1">
      <c r="B317" s="257"/>
      <c r="C317" s="257"/>
      <c r="D317" s="257"/>
    </row>
    <row r="318" spans="2:4" ht="21" customHeight="1">
      <c r="B318" s="257"/>
      <c r="C318" s="257"/>
      <c r="D318" s="257"/>
    </row>
    <row r="319" spans="2:4" ht="21" customHeight="1">
      <c r="B319" s="257"/>
      <c r="C319" s="257"/>
      <c r="D319" s="257"/>
    </row>
    <row r="320" spans="2:4" ht="21" customHeight="1">
      <c r="B320" s="257"/>
      <c r="C320" s="257"/>
      <c r="D320" s="257"/>
    </row>
    <row r="321" spans="2:4" ht="21" customHeight="1">
      <c r="B321" s="257"/>
      <c r="C321" s="257"/>
      <c r="D321" s="257"/>
    </row>
    <row r="322" spans="2:4" ht="21" customHeight="1">
      <c r="B322" s="257"/>
      <c r="C322" s="257"/>
      <c r="D322" s="257"/>
    </row>
    <row r="323" spans="2:4" ht="21" customHeight="1">
      <c r="B323" s="257"/>
      <c r="C323" s="257"/>
      <c r="D323" s="257"/>
    </row>
    <row r="324" spans="2:4" ht="21" customHeight="1">
      <c r="B324" s="257"/>
      <c r="C324" s="257"/>
      <c r="D324" s="257"/>
    </row>
    <row r="325" spans="2:4" ht="21" customHeight="1">
      <c r="B325" s="257"/>
      <c r="C325" s="257"/>
      <c r="D325" s="257"/>
    </row>
    <row r="326" spans="2:4" ht="21" customHeight="1">
      <c r="B326" s="257"/>
      <c r="C326" s="257"/>
      <c r="D326" s="257"/>
    </row>
    <row r="327" spans="2:4" ht="21" customHeight="1">
      <c r="B327" s="257"/>
      <c r="C327" s="257"/>
      <c r="D327" s="257"/>
    </row>
    <row r="328" spans="2:4" ht="21" customHeight="1">
      <c r="B328" s="257"/>
      <c r="C328" s="257"/>
      <c r="D328" s="257"/>
    </row>
    <row r="329" spans="2:4" ht="21" customHeight="1">
      <c r="B329" s="257"/>
      <c r="C329" s="257"/>
      <c r="D329" s="257"/>
    </row>
    <row r="330" spans="2:4" ht="21" customHeight="1">
      <c r="B330" s="257"/>
      <c r="C330" s="257"/>
      <c r="D330" s="257"/>
    </row>
    <row r="331" spans="2:4" ht="21" customHeight="1">
      <c r="B331" s="257"/>
      <c r="C331" s="257"/>
      <c r="D331" s="257"/>
    </row>
    <row r="332" spans="2:4" ht="21" customHeight="1">
      <c r="B332" s="257"/>
      <c r="C332" s="257"/>
      <c r="D332" s="257"/>
    </row>
    <row r="333" spans="2:4" ht="21" customHeight="1">
      <c r="B333" s="257"/>
      <c r="C333" s="257"/>
      <c r="D333" s="257"/>
    </row>
    <row r="334" spans="2:4" ht="21" customHeight="1">
      <c r="B334" s="257"/>
      <c r="C334" s="257"/>
      <c r="D334" s="257"/>
    </row>
    <row r="335" spans="2:4" ht="21" customHeight="1">
      <c r="B335" s="257"/>
      <c r="C335" s="257"/>
      <c r="D335" s="257"/>
    </row>
    <row r="336" spans="2:4" ht="21" customHeight="1">
      <c r="B336" s="257"/>
      <c r="C336" s="257"/>
      <c r="D336" s="257"/>
    </row>
    <row r="337" spans="2:4" ht="21" customHeight="1">
      <c r="B337" s="257"/>
      <c r="C337" s="257"/>
      <c r="D337" s="257"/>
    </row>
    <row r="338" spans="2:4" ht="21" customHeight="1">
      <c r="B338" s="257"/>
      <c r="C338" s="257"/>
      <c r="D338" s="257"/>
    </row>
    <row r="339" spans="2:4" ht="21" customHeight="1">
      <c r="B339" s="257"/>
      <c r="C339" s="257"/>
      <c r="D339" s="257"/>
    </row>
    <row r="340" spans="2:4" ht="21" customHeight="1">
      <c r="B340" s="257"/>
      <c r="C340" s="257"/>
      <c r="D340" s="257"/>
    </row>
    <row r="341" spans="2:4" ht="21" customHeight="1">
      <c r="B341" s="257"/>
      <c r="C341" s="257"/>
      <c r="D341" s="257"/>
    </row>
    <row r="342" spans="2:4" ht="21" customHeight="1">
      <c r="B342" s="257"/>
      <c r="C342" s="257"/>
      <c r="D342" s="257"/>
    </row>
    <row r="343" spans="2:4" ht="21" customHeight="1">
      <c r="B343" s="257"/>
      <c r="C343" s="257"/>
      <c r="D343" s="257"/>
    </row>
    <row r="344" spans="2:4" ht="21" customHeight="1">
      <c r="B344" s="257"/>
      <c r="C344" s="257"/>
      <c r="D344" s="257"/>
    </row>
    <row r="345" spans="2:4" ht="21" customHeight="1">
      <c r="B345" s="257"/>
      <c r="C345" s="257"/>
      <c r="D345" s="257"/>
    </row>
    <row r="346" spans="2:4" ht="21" customHeight="1">
      <c r="B346" s="257"/>
      <c r="C346" s="257"/>
      <c r="D346" s="257"/>
    </row>
    <row r="347" spans="2:4" ht="21" customHeight="1">
      <c r="B347" s="257"/>
      <c r="C347" s="257"/>
      <c r="D347" s="257"/>
    </row>
    <row r="348" spans="2:4" ht="21" customHeight="1">
      <c r="B348" s="257"/>
      <c r="C348" s="257"/>
      <c r="D348" s="257"/>
    </row>
    <row r="349" spans="2:4" ht="21" customHeight="1">
      <c r="B349" s="257"/>
      <c r="C349" s="257"/>
      <c r="D349" s="257"/>
    </row>
    <row r="350" spans="2:4" ht="21" customHeight="1">
      <c r="B350" s="257"/>
      <c r="C350" s="257"/>
      <c r="D350" s="257"/>
    </row>
    <row r="351" spans="2:4" ht="21" customHeight="1">
      <c r="B351" s="257"/>
      <c r="C351" s="257"/>
      <c r="D351" s="257"/>
    </row>
    <row r="352" spans="2:4" ht="21" customHeight="1">
      <c r="B352" s="257"/>
      <c r="C352" s="257"/>
      <c r="D352" s="257"/>
    </row>
    <row r="353" spans="2:4" ht="21" customHeight="1">
      <c r="B353" s="257"/>
      <c r="C353" s="257"/>
      <c r="D353" s="257"/>
    </row>
    <row r="354" spans="2:4" ht="21" customHeight="1">
      <c r="B354" s="257"/>
      <c r="C354" s="257"/>
      <c r="D354" s="257"/>
    </row>
    <row r="355" spans="2:4" ht="21" customHeight="1">
      <c r="B355" s="257"/>
      <c r="C355" s="257"/>
      <c r="D355" s="257"/>
    </row>
    <row r="356" spans="2:4" ht="21" customHeight="1">
      <c r="B356" s="257"/>
      <c r="C356" s="257"/>
      <c r="D356" s="257"/>
    </row>
    <row r="357" spans="2:4" ht="21" customHeight="1">
      <c r="B357" s="257"/>
      <c r="C357" s="257"/>
      <c r="D357" s="257"/>
    </row>
    <row r="358" spans="2:4" ht="21" customHeight="1">
      <c r="B358" s="257"/>
      <c r="C358" s="257"/>
      <c r="D358" s="257"/>
    </row>
    <row r="359" spans="2:4" ht="21" customHeight="1">
      <c r="B359" s="257"/>
      <c r="C359" s="257"/>
      <c r="D359" s="257"/>
    </row>
    <row r="360" spans="2:4" ht="21" customHeight="1">
      <c r="B360" s="257"/>
      <c r="C360" s="257"/>
      <c r="D360" s="257"/>
    </row>
    <row r="361" spans="2:4" ht="21" customHeight="1">
      <c r="B361" s="257"/>
      <c r="C361" s="257"/>
      <c r="D361" s="257"/>
    </row>
    <row r="362" spans="2:4" ht="21" customHeight="1">
      <c r="B362" s="257"/>
      <c r="C362" s="257"/>
      <c r="D362" s="257"/>
    </row>
    <row r="363" spans="2:4" ht="21" customHeight="1">
      <c r="B363" s="257"/>
      <c r="C363" s="257"/>
      <c r="D363" s="257"/>
    </row>
    <row r="364" spans="2:4" ht="21" customHeight="1">
      <c r="B364" s="257"/>
      <c r="C364" s="257"/>
      <c r="D364" s="257"/>
    </row>
    <row r="365" spans="2:4" ht="21" customHeight="1">
      <c r="B365" s="257"/>
      <c r="C365" s="257"/>
      <c r="D365" s="257"/>
    </row>
    <row r="366" spans="2:4" ht="21" customHeight="1">
      <c r="B366" s="257"/>
      <c r="C366" s="257"/>
      <c r="D366" s="257"/>
    </row>
    <row r="367" spans="2:4" ht="21" customHeight="1">
      <c r="B367" s="257"/>
      <c r="C367" s="257"/>
      <c r="D367" s="257"/>
    </row>
    <row r="368" spans="2:4" ht="21" customHeight="1">
      <c r="B368" s="257"/>
      <c r="C368" s="257"/>
      <c r="D368" s="257"/>
    </row>
    <row r="369" spans="2:4" ht="21" customHeight="1">
      <c r="B369" s="257"/>
      <c r="C369" s="257"/>
      <c r="D369" s="257"/>
    </row>
    <row r="370" spans="2:4" ht="21" customHeight="1">
      <c r="B370" s="257"/>
      <c r="C370" s="257"/>
      <c r="D370" s="257"/>
    </row>
    <row r="371" spans="2:4" ht="21" customHeight="1">
      <c r="B371" s="257"/>
      <c r="C371" s="257"/>
      <c r="D371" s="257"/>
    </row>
    <row r="372" spans="2:4" ht="21" customHeight="1">
      <c r="B372" s="257"/>
      <c r="C372" s="257"/>
      <c r="D372" s="257"/>
    </row>
    <row r="373" spans="2:4" ht="21" customHeight="1">
      <c r="B373" s="257"/>
      <c r="C373" s="257"/>
      <c r="D373" s="257"/>
    </row>
    <row r="374" spans="2:4" ht="21" customHeight="1">
      <c r="B374" s="257"/>
      <c r="C374" s="257"/>
      <c r="D374" s="257"/>
    </row>
    <row r="375" spans="2:4" ht="21" customHeight="1">
      <c r="B375" s="257"/>
      <c r="C375" s="257"/>
      <c r="D375" s="257"/>
    </row>
    <row r="376" spans="2:4" ht="21" customHeight="1">
      <c r="B376" s="257"/>
      <c r="C376" s="257"/>
      <c r="D376" s="257"/>
    </row>
    <row r="377" spans="2:4" ht="21" customHeight="1">
      <c r="B377" s="257"/>
      <c r="C377" s="257"/>
      <c r="D377" s="257"/>
    </row>
    <row r="378" spans="2:4" ht="21" customHeight="1">
      <c r="B378" s="257"/>
      <c r="C378" s="257"/>
      <c r="D378" s="257"/>
    </row>
    <row r="379" spans="2:4" ht="21" customHeight="1">
      <c r="B379" s="257"/>
      <c r="C379" s="257"/>
      <c r="D379" s="257"/>
    </row>
    <row r="380" spans="2:4" ht="21" customHeight="1">
      <c r="B380" s="257"/>
      <c r="C380" s="257"/>
      <c r="D380" s="257"/>
    </row>
    <row r="381" spans="2:4" ht="21" customHeight="1">
      <c r="B381" s="257"/>
      <c r="C381" s="257"/>
      <c r="D381" s="257"/>
    </row>
    <row r="382" spans="2:4" ht="21" customHeight="1">
      <c r="B382" s="257"/>
      <c r="C382" s="257"/>
      <c r="D382" s="257"/>
    </row>
    <row r="383" spans="2:4" ht="21" customHeight="1">
      <c r="B383" s="257"/>
      <c r="C383" s="257"/>
      <c r="D383" s="257"/>
    </row>
    <row r="384" spans="2:4" ht="21" customHeight="1">
      <c r="B384" s="257"/>
      <c r="C384" s="257"/>
      <c r="D384" s="257"/>
    </row>
    <row r="385" spans="2:4" ht="21" customHeight="1">
      <c r="B385" s="257"/>
      <c r="C385" s="257"/>
      <c r="D385" s="257"/>
    </row>
    <row r="386" spans="2:4" ht="21" customHeight="1">
      <c r="B386" s="257"/>
      <c r="C386" s="257"/>
      <c r="D386" s="257"/>
    </row>
    <row r="387" spans="2:4" ht="21" customHeight="1">
      <c r="B387" s="257"/>
      <c r="C387" s="257"/>
      <c r="D387" s="257"/>
    </row>
    <row r="388" spans="2:4" ht="21" customHeight="1">
      <c r="B388" s="257"/>
      <c r="C388" s="257"/>
      <c r="D388" s="257"/>
    </row>
    <row r="389" spans="2:4" ht="21" customHeight="1">
      <c r="B389" s="257"/>
      <c r="C389" s="257"/>
      <c r="D389" s="257"/>
    </row>
    <row r="390" spans="2:4" ht="21" customHeight="1">
      <c r="B390" s="257"/>
      <c r="C390" s="257"/>
      <c r="D390" s="257"/>
    </row>
    <row r="391" spans="2:4" ht="21" customHeight="1">
      <c r="B391" s="257"/>
      <c r="C391" s="257"/>
      <c r="D391" s="257"/>
    </row>
    <row r="392" spans="2:4" ht="21" customHeight="1">
      <c r="B392" s="257"/>
      <c r="C392" s="257"/>
      <c r="D392" s="257"/>
    </row>
    <row r="393" spans="2:4" ht="21" customHeight="1">
      <c r="B393" s="257"/>
      <c r="C393" s="257"/>
      <c r="D393" s="257"/>
    </row>
    <row r="394" spans="2:4" ht="21" customHeight="1">
      <c r="B394" s="257"/>
      <c r="C394" s="257"/>
      <c r="D394" s="257"/>
    </row>
    <row r="395" spans="2:4" ht="21" customHeight="1">
      <c r="B395" s="257"/>
      <c r="C395" s="257"/>
      <c r="D395" s="257"/>
    </row>
    <row r="396" spans="2:4" ht="21" customHeight="1">
      <c r="B396" s="257"/>
      <c r="C396" s="257"/>
      <c r="D396" s="257"/>
    </row>
    <row r="397" spans="2:4" ht="21" customHeight="1">
      <c r="B397" s="257"/>
      <c r="C397" s="257"/>
      <c r="D397" s="257"/>
    </row>
    <row r="398" spans="2:4" ht="21" customHeight="1">
      <c r="B398" s="257"/>
      <c r="C398" s="257"/>
      <c r="D398" s="257"/>
    </row>
    <row r="399" spans="2:4" ht="21" customHeight="1">
      <c r="B399" s="257"/>
      <c r="C399" s="257"/>
      <c r="D399" s="257"/>
    </row>
    <row r="400" spans="2:4" ht="21" customHeight="1">
      <c r="B400" s="257"/>
      <c r="C400" s="257"/>
      <c r="D400" s="257"/>
    </row>
    <row r="401" spans="2:4" ht="21" customHeight="1">
      <c r="B401" s="257"/>
      <c r="C401" s="257"/>
      <c r="D401" s="257"/>
    </row>
    <row r="402" spans="2:4" ht="21" customHeight="1">
      <c r="B402" s="257"/>
      <c r="C402" s="257"/>
      <c r="D402" s="257"/>
    </row>
    <row r="403" spans="2:4" ht="21" customHeight="1">
      <c r="B403" s="257"/>
      <c r="C403" s="257"/>
      <c r="D403" s="257"/>
    </row>
    <row r="404" spans="2:4" ht="21" customHeight="1">
      <c r="B404" s="257"/>
      <c r="C404" s="257"/>
      <c r="D404" s="257"/>
    </row>
    <row r="405" spans="2:4" ht="21" customHeight="1">
      <c r="B405" s="257"/>
      <c r="C405" s="257"/>
      <c r="D405" s="257"/>
    </row>
    <row r="406" spans="2:4" ht="21" customHeight="1">
      <c r="B406" s="257"/>
      <c r="C406" s="257"/>
      <c r="D406" s="257"/>
    </row>
    <row r="407" spans="2:4" ht="21" customHeight="1">
      <c r="B407" s="257"/>
      <c r="C407" s="257"/>
      <c r="D407" s="257"/>
    </row>
    <row r="408" spans="2:4" ht="21" customHeight="1">
      <c r="B408" s="257"/>
      <c r="C408" s="257"/>
      <c r="D408" s="257"/>
    </row>
    <row r="409" spans="2:4" ht="21" customHeight="1">
      <c r="B409" s="257"/>
      <c r="C409" s="257"/>
      <c r="D409" s="257"/>
    </row>
    <row r="410" spans="2:4" ht="21" customHeight="1">
      <c r="B410" s="257"/>
      <c r="C410" s="257"/>
      <c r="D410" s="257"/>
    </row>
    <row r="411" spans="2:4" ht="21" customHeight="1">
      <c r="B411" s="257"/>
      <c r="C411" s="257"/>
      <c r="D411" s="257"/>
    </row>
    <row r="412" spans="2:4" ht="21" customHeight="1">
      <c r="B412" s="257"/>
      <c r="C412" s="257"/>
      <c r="D412" s="257"/>
    </row>
    <row r="413" spans="2:4" ht="21" customHeight="1">
      <c r="B413" s="257"/>
      <c r="C413" s="257"/>
      <c r="D413" s="257"/>
    </row>
    <row r="414" spans="2:4" ht="21" customHeight="1">
      <c r="B414" s="257"/>
      <c r="C414" s="257"/>
      <c r="D414" s="257"/>
    </row>
    <row r="415" spans="2:4" ht="21" customHeight="1">
      <c r="B415" s="257"/>
      <c r="C415" s="257"/>
      <c r="D415" s="257"/>
    </row>
    <row r="416" spans="2:4" ht="21" customHeight="1">
      <c r="B416" s="257"/>
      <c r="C416" s="257"/>
      <c r="D416" s="257"/>
    </row>
    <row r="417" spans="2:4" ht="21" customHeight="1">
      <c r="B417" s="257"/>
      <c r="C417" s="257"/>
      <c r="D417" s="257"/>
    </row>
    <row r="418" spans="2:4" ht="21" customHeight="1">
      <c r="B418" s="257"/>
      <c r="C418" s="257"/>
      <c r="D418" s="257"/>
    </row>
    <row r="419" spans="2:4" ht="21" customHeight="1">
      <c r="B419" s="257"/>
      <c r="C419" s="257"/>
      <c r="D419" s="257"/>
    </row>
    <row r="420" spans="2:4" ht="21" customHeight="1">
      <c r="B420" s="257"/>
      <c r="C420" s="257"/>
      <c r="D420" s="257"/>
    </row>
    <row r="421" spans="2:4" ht="21" customHeight="1">
      <c r="B421" s="257"/>
      <c r="C421" s="257"/>
      <c r="D421" s="257"/>
    </row>
    <row r="422" spans="2:4" ht="21" customHeight="1">
      <c r="B422" s="257"/>
      <c r="C422" s="257"/>
      <c r="D422" s="257"/>
    </row>
    <row r="423" spans="2:4" ht="21" customHeight="1">
      <c r="B423" s="257"/>
      <c r="C423" s="257"/>
      <c r="D423" s="257"/>
    </row>
    <row r="424" spans="2:4" ht="21" customHeight="1">
      <c r="B424" s="257"/>
      <c r="C424" s="257"/>
      <c r="D424" s="257"/>
    </row>
    <row r="425" spans="2:4" ht="21" customHeight="1">
      <c r="B425" s="257"/>
      <c r="C425" s="257"/>
      <c r="D425" s="257"/>
    </row>
    <row r="426" spans="2:4" ht="21" customHeight="1">
      <c r="B426" s="257"/>
      <c r="C426" s="257"/>
      <c r="D426" s="257"/>
    </row>
    <row r="427" spans="2:4" ht="21" customHeight="1">
      <c r="B427" s="257"/>
      <c r="C427" s="257"/>
      <c r="D427" s="257"/>
    </row>
    <row r="428" spans="2:4" ht="21" customHeight="1">
      <c r="B428" s="257"/>
      <c r="C428" s="257"/>
      <c r="D428" s="257"/>
    </row>
    <row r="429" spans="2:4" ht="21" customHeight="1">
      <c r="B429" s="257"/>
      <c r="C429" s="257"/>
      <c r="D429" s="257"/>
    </row>
    <row r="430" spans="2:4" ht="21" customHeight="1">
      <c r="B430" s="257"/>
      <c r="C430" s="257"/>
      <c r="D430" s="257"/>
    </row>
    <row r="431" spans="2:4" ht="21" customHeight="1">
      <c r="B431" s="257"/>
      <c r="C431" s="257"/>
      <c r="D431" s="257"/>
    </row>
    <row r="432" spans="2:4" ht="21" customHeight="1">
      <c r="B432" s="257"/>
      <c r="C432" s="257"/>
      <c r="D432" s="257"/>
    </row>
    <row r="433" spans="2:4" ht="21" customHeight="1">
      <c r="B433" s="257"/>
      <c r="C433" s="257"/>
      <c r="D433" s="257"/>
    </row>
    <row r="434" spans="2:4" ht="21" customHeight="1">
      <c r="B434" s="257"/>
      <c r="C434" s="257"/>
      <c r="D434" s="257"/>
    </row>
    <row r="435" spans="2:4" ht="21" customHeight="1">
      <c r="B435" s="257"/>
      <c r="C435" s="257"/>
      <c r="D435" s="257"/>
    </row>
    <row r="436" spans="2:4" ht="21" customHeight="1">
      <c r="B436" s="257"/>
      <c r="C436" s="257"/>
      <c r="D436" s="257"/>
    </row>
    <row r="437" spans="2:4" ht="21" customHeight="1">
      <c r="B437" s="257"/>
      <c r="C437" s="257"/>
      <c r="D437" s="257"/>
    </row>
    <row r="438" spans="2:4" ht="21" customHeight="1">
      <c r="B438" s="257"/>
      <c r="C438" s="257"/>
      <c r="D438" s="257"/>
    </row>
    <row r="439" spans="2:4" ht="21" customHeight="1">
      <c r="B439" s="257"/>
      <c r="C439" s="257"/>
      <c r="D439" s="257"/>
    </row>
    <row r="440" spans="2:4" ht="21" customHeight="1">
      <c r="B440" s="257"/>
      <c r="C440" s="257"/>
      <c r="D440" s="257"/>
    </row>
    <row r="441" spans="2:4" ht="21" customHeight="1">
      <c r="B441" s="257"/>
      <c r="C441" s="257"/>
      <c r="D441" s="257"/>
    </row>
    <row r="442" spans="2:4" ht="21" customHeight="1">
      <c r="B442" s="257"/>
      <c r="C442" s="257"/>
      <c r="D442" s="257"/>
    </row>
    <row r="443" spans="2:4" ht="21" customHeight="1">
      <c r="B443" s="257"/>
      <c r="C443" s="257"/>
      <c r="D443" s="257"/>
    </row>
    <row r="444" spans="2:4" ht="21" customHeight="1">
      <c r="B444" s="257"/>
      <c r="C444" s="257"/>
      <c r="D444" s="257"/>
    </row>
    <row r="445" spans="2:4" ht="21" customHeight="1">
      <c r="B445" s="257"/>
      <c r="C445" s="257"/>
      <c r="D445" s="257"/>
    </row>
    <row r="446" spans="2:4" ht="21" customHeight="1">
      <c r="B446" s="257"/>
      <c r="C446" s="257"/>
      <c r="D446" s="257"/>
    </row>
    <row r="447" spans="2:4" ht="21" customHeight="1">
      <c r="B447" s="257"/>
      <c r="C447" s="257"/>
      <c r="D447" s="257"/>
    </row>
    <row r="448" spans="2:4" ht="21" customHeight="1">
      <c r="B448" s="257"/>
      <c r="C448" s="257"/>
      <c r="D448" s="257"/>
    </row>
    <row r="449" spans="2:4" ht="21" customHeight="1">
      <c r="B449" s="257"/>
      <c r="C449" s="257"/>
      <c r="D449" s="257"/>
    </row>
    <row r="450" spans="2:4" ht="21" customHeight="1">
      <c r="B450" s="257"/>
      <c r="C450" s="257"/>
      <c r="D450" s="257"/>
    </row>
    <row r="451" spans="2:4" ht="21" customHeight="1">
      <c r="B451" s="257"/>
      <c r="C451" s="257"/>
      <c r="D451" s="257"/>
    </row>
    <row r="452" spans="2:4" ht="21" customHeight="1">
      <c r="B452" s="257"/>
      <c r="C452" s="257"/>
      <c r="D452" s="257"/>
    </row>
    <row r="453" spans="2:4" ht="21" customHeight="1">
      <c r="B453" s="257"/>
      <c r="C453" s="257"/>
      <c r="D453" s="257"/>
    </row>
    <row r="454" spans="2:4" ht="21" customHeight="1">
      <c r="B454" s="257"/>
      <c r="C454" s="257"/>
      <c r="D454" s="257"/>
    </row>
    <row r="455" spans="2:4" ht="21" customHeight="1">
      <c r="B455" s="257"/>
      <c r="C455" s="257"/>
      <c r="D455" s="257"/>
    </row>
    <row r="456" spans="2:4" ht="21" customHeight="1">
      <c r="B456" s="257"/>
      <c r="C456" s="257"/>
      <c r="D456" s="257"/>
    </row>
    <row r="457" spans="2:4" ht="21" customHeight="1">
      <c r="B457" s="257"/>
      <c r="C457" s="257"/>
      <c r="D457" s="257"/>
    </row>
    <row r="458" spans="2:4" ht="21" customHeight="1">
      <c r="B458" s="257"/>
      <c r="C458" s="257"/>
      <c r="D458" s="257"/>
    </row>
    <row r="459" spans="2:4" ht="21" customHeight="1">
      <c r="B459" s="257"/>
      <c r="C459" s="257"/>
      <c r="D459" s="257"/>
    </row>
    <row r="460" spans="2:4" ht="21" customHeight="1">
      <c r="B460" s="257"/>
      <c r="C460" s="257"/>
      <c r="D460" s="257"/>
    </row>
    <row r="461" spans="2:4" ht="21" customHeight="1">
      <c r="B461" s="257"/>
      <c r="C461" s="257"/>
      <c r="D461" s="257"/>
    </row>
    <row r="462" spans="2:4" ht="21" customHeight="1">
      <c r="B462" s="257"/>
      <c r="C462" s="257"/>
      <c r="D462" s="257"/>
    </row>
    <row r="463" spans="2:4" ht="21" customHeight="1">
      <c r="B463" s="257"/>
      <c r="C463" s="257"/>
      <c r="D463" s="257"/>
    </row>
    <row r="464" spans="2:4" ht="21" customHeight="1">
      <c r="B464" s="257"/>
      <c r="C464" s="257"/>
      <c r="D464" s="257"/>
    </row>
    <row r="465" spans="2:4" ht="21" customHeight="1">
      <c r="B465" s="257"/>
      <c r="C465" s="257"/>
      <c r="D465" s="257"/>
    </row>
    <row r="466" spans="2:4" ht="21" customHeight="1">
      <c r="B466" s="257"/>
      <c r="C466" s="257"/>
      <c r="D466" s="257"/>
    </row>
    <row r="467" spans="2:4" ht="21" customHeight="1">
      <c r="B467" s="257"/>
      <c r="C467" s="257"/>
      <c r="D467" s="257"/>
    </row>
    <row r="468" spans="2:4" ht="21" customHeight="1">
      <c r="B468" s="257"/>
      <c r="C468" s="257"/>
      <c r="D468" s="257"/>
    </row>
    <row r="469" spans="2:4" ht="21" customHeight="1">
      <c r="B469" s="257"/>
      <c r="C469" s="257"/>
      <c r="D469" s="257"/>
    </row>
    <row r="470" spans="2:4" ht="21" customHeight="1">
      <c r="B470" s="257"/>
      <c r="C470" s="257"/>
      <c r="D470" s="257"/>
    </row>
    <row r="471" spans="2:4" ht="21" customHeight="1">
      <c r="B471" s="257"/>
      <c r="C471" s="257"/>
      <c r="D471" s="257"/>
    </row>
    <row r="472" spans="2:4" ht="21" customHeight="1">
      <c r="B472" s="257"/>
      <c r="C472" s="257"/>
      <c r="D472" s="257"/>
    </row>
    <row r="473" spans="2:4" ht="21" customHeight="1">
      <c r="B473" s="257"/>
      <c r="C473" s="257"/>
      <c r="D473" s="257"/>
    </row>
    <row r="474" spans="2:4" ht="21" customHeight="1">
      <c r="B474" s="257"/>
      <c r="C474" s="257"/>
      <c r="D474" s="257"/>
    </row>
    <row r="475" spans="2:4" ht="21" customHeight="1">
      <c r="B475" s="257"/>
      <c r="C475" s="257"/>
      <c r="D475" s="257"/>
    </row>
    <row r="476" spans="2:4" ht="21" customHeight="1">
      <c r="B476" s="257"/>
      <c r="C476" s="257"/>
      <c r="D476" s="257"/>
    </row>
    <row r="477" spans="2:4" ht="21" customHeight="1">
      <c r="B477" s="257"/>
      <c r="C477" s="257"/>
      <c r="D477" s="257"/>
    </row>
    <row r="478" spans="2:4" ht="21" customHeight="1">
      <c r="B478" s="257"/>
      <c r="C478" s="257"/>
      <c r="D478" s="257"/>
    </row>
    <row r="479" spans="2:4" ht="21" customHeight="1">
      <c r="B479" s="257"/>
      <c r="C479" s="257"/>
      <c r="D479" s="257"/>
    </row>
    <row r="480" spans="2:4" ht="21" customHeight="1">
      <c r="B480" s="257"/>
      <c r="C480" s="257"/>
      <c r="D480" s="257"/>
    </row>
    <row r="481" spans="2:4" ht="21" customHeight="1">
      <c r="B481" s="257"/>
      <c r="C481" s="257"/>
      <c r="D481" s="257"/>
    </row>
    <row r="482" spans="2:4" ht="21" customHeight="1">
      <c r="B482" s="257"/>
      <c r="C482" s="257"/>
      <c r="D482" s="257"/>
    </row>
    <row r="483" spans="2:4" ht="21" customHeight="1">
      <c r="B483" s="257"/>
      <c r="C483" s="257"/>
      <c r="D483" s="257"/>
    </row>
    <row r="484" spans="2:4" ht="21" customHeight="1">
      <c r="B484" s="257"/>
      <c r="C484" s="257"/>
      <c r="D484" s="257"/>
    </row>
    <row r="485" spans="2:4" ht="21" customHeight="1">
      <c r="B485" s="257"/>
      <c r="C485" s="257"/>
      <c r="D485" s="257"/>
    </row>
    <row r="486" spans="2:4" ht="21" customHeight="1">
      <c r="B486" s="257"/>
      <c r="C486" s="257"/>
      <c r="D486" s="257"/>
    </row>
    <row r="487" spans="2:4" ht="21" customHeight="1">
      <c r="B487" s="257"/>
      <c r="C487" s="257"/>
      <c r="D487" s="257"/>
    </row>
    <row r="488" spans="2:4" ht="21" customHeight="1">
      <c r="B488" s="257"/>
      <c r="C488" s="257"/>
      <c r="D488" s="257"/>
    </row>
    <row r="489" spans="2:4" ht="21" customHeight="1">
      <c r="B489" s="257"/>
      <c r="C489" s="257"/>
      <c r="D489" s="257"/>
    </row>
    <row r="490" spans="2:4" ht="21" customHeight="1">
      <c r="B490" s="257"/>
      <c r="C490" s="257"/>
      <c r="D490" s="257"/>
    </row>
    <row r="491" spans="2:4" ht="21" customHeight="1">
      <c r="B491" s="257"/>
      <c r="C491" s="257"/>
      <c r="D491" s="257"/>
    </row>
    <row r="492" spans="2:4" ht="21" customHeight="1">
      <c r="B492" s="257"/>
      <c r="C492" s="257"/>
      <c r="D492" s="257"/>
    </row>
    <row r="493" spans="2:4" ht="21" customHeight="1">
      <c r="B493" s="257"/>
      <c r="C493" s="257"/>
      <c r="D493" s="257"/>
    </row>
    <row r="494" spans="2:4" ht="21" customHeight="1">
      <c r="B494" s="257"/>
      <c r="C494" s="257"/>
      <c r="D494" s="257"/>
    </row>
    <row r="495" spans="2:4" ht="21" customHeight="1">
      <c r="B495" s="257"/>
      <c r="C495" s="257"/>
      <c r="D495" s="257"/>
    </row>
    <row r="496" spans="2:4" ht="21" customHeight="1">
      <c r="B496" s="257"/>
      <c r="C496" s="257"/>
      <c r="D496" s="257"/>
    </row>
    <row r="497" spans="2:4" ht="21" customHeight="1">
      <c r="B497" s="257"/>
      <c r="C497" s="257"/>
      <c r="D497" s="257"/>
    </row>
    <row r="498" spans="2:4" ht="21" customHeight="1">
      <c r="B498" s="257"/>
      <c r="C498" s="257"/>
      <c r="D498" s="257"/>
    </row>
    <row r="499" spans="2:4" ht="21" customHeight="1">
      <c r="B499" s="257"/>
      <c r="C499" s="257"/>
      <c r="D499" s="257"/>
    </row>
    <row r="500" spans="2:4" ht="21" customHeight="1">
      <c r="B500" s="257"/>
      <c r="C500" s="257"/>
      <c r="D500" s="257"/>
    </row>
    <row r="501" spans="2:4" ht="21" customHeight="1">
      <c r="B501" s="257"/>
      <c r="C501" s="257"/>
      <c r="D501" s="257"/>
    </row>
    <row r="502" spans="2:4" ht="21" customHeight="1">
      <c r="B502" s="257"/>
      <c r="C502" s="257"/>
      <c r="D502" s="257"/>
    </row>
    <row r="503" spans="2:4" ht="21" customHeight="1">
      <c r="B503" s="257"/>
      <c r="C503" s="257"/>
      <c r="D503" s="257"/>
    </row>
    <row r="504" spans="2:4" ht="21" customHeight="1">
      <c r="B504" s="257"/>
      <c r="C504" s="257"/>
      <c r="D504" s="257"/>
    </row>
    <row r="505" spans="2:4" ht="21" customHeight="1">
      <c r="B505" s="257"/>
      <c r="C505" s="257"/>
      <c r="D505" s="257"/>
    </row>
    <row r="506" spans="2:4" ht="21" customHeight="1">
      <c r="B506" s="257"/>
      <c r="C506" s="257"/>
      <c r="D506" s="257"/>
    </row>
    <row r="507" spans="2:4" ht="21" customHeight="1">
      <c r="B507" s="257"/>
      <c r="C507" s="257"/>
      <c r="D507" s="257"/>
    </row>
    <row r="508" spans="2:4" ht="21" customHeight="1">
      <c r="B508" s="257"/>
      <c r="C508" s="257"/>
      <c r="D508" s="257"/>
    </row>
    <row r="509" spans="2:4" ht="21" customHeight="1">
      <c r="B509" s="257"/>
      <c r="C509" s="257"/>
      <c r="D509" s="257"/>
    </row>
    <row r="510" spans="2:4" ht="21" customHeight="1">
      <c r="B510" s="257"/>
      <c r="C510" s="257"/>
      <c r="D510" s="257"/>
    </row>
    <row r="511" spans="2:4" ht="21" customHeight="1">
      <c r="B511" s="257"/>
      <c r="C511" s="257"/>
      <c r="D511" s="257"/>
    </row>
    <row r="512" spans="2:4" ht="21" customHeight="1">
      <c r="B512" s="257"/>
      <c r="C512" s="257"/>
      <c r="D512" s="257"/>
    </row>
    <row r="513" spans="2:4" ht="21" customHeight="1">
      <c r="B513" s="257"/>
      <c r="C513" s="257"/>
      <c r="D513" s="257"/>
    </row>
    <row r="514" spans="2:4" ht="21" customHeight="1">
      <c r="B514" s="257"/>
      <c r="C514" s="257"/>
      <c r="D514" s="257"/>
    </row>
    <row r="515" spans="2:4" ht="21" customHeight="1">
      <c r="B515" s="257"/>
      <c r="C515" s="257"/>
      <c r="D515" s="257"/>
    </row>
    <row r="516" spans="2:4" ht="21" customHeight="1">
      <c r="B516" s="257"/>
      <c r="C516" s="257"/>
      <c r="D516" s="257"/>
    </row>
    <row r="517" spans="2:4" ht="21" customHeight="1">
      <c r="B517" s="257"/>
      <c r="C517" s="257"/>
      <c r="D517" s="257"/>
    </row>
    <row r="518" spans="2:4" ht="21" customHeight="1">
      <c r="B518" s="257"/>
      <c r="C518" s="257"/>
      <c r="D518" s="257"/>
    </row>
    <row r="519" spans="2:4" ht="21" customHeight="1">
      <c r="B519" s="257"/>
      <c r="C519" s="257"/>
      <c r="D519" s="257"/>
    </row>
    <row r="520" spans="2:4" ht="21" customHeight="1">
      <c r="B520" s="257"/>
      <c r="C520" s="257"/>
      <c r="D520" s="257"/>
    </row>
    <row r="521" spans="2:4" ht="21" customHeight="1">
      <c r="B521" s="257"/>
      <c r="C521" s="257"/>
      <c r="D521" s="257"/>
    </row>
    <row r="522" spans="2:4" ht="21" customHeight="1">
      <c r="B522" s="257"/>
      <c r="C522" s="257"/>
      <c r="D522" s="257"/>
    </row>
    <row r="523" spans="2:4" ht="21" customHeight="1">
      <c r="B523" s="257"/>
      <c r="C523" s="257"/>
      <c r="D523" s="257"/>
    </row>
    <row r="524" spans="2:4" ht="21" customHeight="1">
      <c r="B524" s="257"/>
      <c r="C524" s="257"/>
      <c r="D524" s="257"/>
    </row>
    <row r="525" spans="2:4" ht="21" customHeight="1">
      <c r="B525" s="257"/>
      <c r="C525" s="257"/>
      <c r="D525" s="257"/>
    </row>
    <row r="526" spans="2:4" ht="21" customHeight="1">
      <c r="B526" s="257"/>
      <c r="C526" s="257"/>
      <c r="D526" s="257"/>
    </row>
    <row r="527" spans="2:4" ht="21" customHeight="1">
      <c r="B527" s="257"/>
      <c r="C527" s="257"/>
      <c r="D527" s="257"/>
    </row>
    <row r="528" spans="2:4" ht="21" customHeight="1">
      <c r="B528" s="257"/>
      <c r="C528" s="257"/>
      <c r="D528" s="257"/>
    </row>
    <row r="529" spans="2:4" ht="21" customHeight="1">
      <c r="B529" s="257"/>
      <c r="C529" s="257"/>
      <c r="D529" s="257"/>
    </row>
    <row r="530" spans="2:4" ht="21" customHeight="1">
      <c r="B530" s="257"/>
      <c r="C530" s="257"/>
      <c r="D530" s="257"/>
    </row>
    <row r="531" spans="2:4" ht="21" customHeight="1">
      <c r="B531" s="257"/>
      <c r="C531" s="257"/>
      <c r="D531" s="257"/>
    </row>
    <row r="532" spans="2:4" ht="21" customHeight="1">
      <c r="B532" s="257"/>
      <c r="C532" s="257"/>
      <c r="D532" s="257"/>
    </row>
    <row r="533" spans="2:4" ht="21" customHeight="1">
      <c r="B533" s="257"/>
      <c r="C533" s="257"/>
      <c r="D533" s="257"/>
    </row>
    <row r="534" spans="2:4" ht="21" customHeight="1">
      <c r="B534" s="257"/>
      <c r="C534" s="257"/>
      <c r="D534" s="257"/>
    </row>
    <row r="535" spans="2:4" ht="21" customHeight="1">
      <c r="B535" s="257"/>
      <c r="C535" s="257"/>
      <c r="D535" s="257"/>
    </row>
    <row r="536" spans="2:4" ht="21" customHeight="1">
      <c r="B536" s="257"/>
      <c r="C536" s="257"/>
      <c r="D536" s="257"/>
    </row>
    <row r="537" spans="2:4" ht="21" customHeight="1">
      <c r="B537" s="257"/>
      <c r="C537" s="257"/>
      <c r="D537" s="257"/>
    </row>
    <row r="538" spans="2:4" ht="21" customHeight="1">
      <c r="B538" s="257"/>
      <c r="C538" s="291"/>
      <c r="D538" s="257"/>
    </row>
    <row r="539" spans="2:4" ht="21" customHeight="1">
      <c r="B539" s="257"/>
      <c r="C539" s="291"/>
      <c r="D539" s="257"/>
    </row>
    <row r="540" spans="2:4" ht="21" customHeight="1">
      <c r="B540" s="257"/>
      <c r="C540" s="291"/>
      <c r="D540" s="257"/>
    </row>
    <row r="541" spans="2:4" ht="21" customHeight="1">
      <c r="B541" s="257"/>
      <c r="C541" s="291"/>
      <c r="D541" s="257"/>
    </row>
    <row r="542" spans="2:4" ht="21" customHeight="1">
      <c r="B542" s="257"/>
      <c r="C542" s="291"/>
      <c r="D542" s="257"/>
    </row>
    <row r="543" spans="2:4" ht="21" customHeight="1">
      <c r="B543" s="257"/>
      <c r="C543" s="291"/>
      <c r="D543" s="257"/>
    </row>
    <row r="544" spans="2:4" ht="21" customHeight="1">
      <c r="B544" s="257"/>
      <c r="C544" s="291"/>
      <c r="D544" s="257"/>
    </row>
    <row r="545" spans="2:4" ht="21" customHeight="1">
      <c r="B545" s="257"/>
      <c r="C545" s="291"/>
      <c r="D545" s="257"/>
    </row>
    <row r="546" spans="2:4" ht="21" customHeight="1">
      <c r="B546" s="257"/>
      <c r="C546" s="291"/>
      <c r="D546" s="257"/>
    </row>
    <row r="547" spans="2:4" ht="21" customHeight="1">
      <c r="B547" s="257"/>
      <c r="C547" s="291"/>
      <c r="D547" s="257"/>
    </row>
    <row r="548" spans="2:4" ht="21" customHeight="1">
      <c r="B548" s="257"/>
      <c r="C548" s="291"/>
      <c r="D548" s="257"/>
    </row>
    <row r="549" spans="2:4" ht="21" customHeight="1">
      <c r="B549" s="257"/>
      <c r="C549" s="291"/>
      <c r="D549" s="257"/>
    </row>
    <row r="550" spans="2:4" ht="21" customHeight="1">
      <c r="B550" s="257"/>
      <c r="C550" s="291"/>
      <c r="D550" s="257"/>
    </row>
    <row r="551" spans="2:4" ht="21" customHeight="1">
      <c r="B551" s="257"/>
      <c r="C551" s="291"/>
      <c r="D551" s="257"/>
    </row>
    <row r="552" spans="2:4" ht="21" customHeight="1">
      <c r="B552" s="257"/>
      <c r="C552" s="291"/>
      <c r="D552" s="257"/>
    </row>
    <row r="553" spans="2:4" ht="21" customHeight="1">
      <c r="B553" s="257"/>
      <c r="C553" s="291"/>
      <c r="D553" s="257"/>
    </row>
    <row r="554" spans="2:4" ht="21" customHeight="1">
      <c r="B554" s="257"/>
      <c r="C554" s="291"/>
      <c r="D554" s="257"/>
    </row>
    <row r="555" spans="2:4" ht="21" customHeight="1">
      <c r="B555" s="257"/>
      <c r="C555" s="291"/>
      <c r="D555" s="257"/>
    </row>
    <row r="556" spans="2:4" ht="21" customHeight="1">
      <c r="B556" s="257"/>
      <c r="C556" s="291"/>
      <c r="D556" s="257"/>
    </row>
    <row r="557" spans="2:4" ht="21" customHeight="1">
      <c r="B557" s="257"/>
      <c r="C557" s="291"/>
      <c r="D557" s="257"/>
    </row>
    <row r="558" spans="2:4" ht="21" customHeight="1">
      <c r="B558" s="257"/>
      <c r="C558" s="291"/>
      <c r="D558" s="257"/>
    </row>
    <row r="559" spans="2:4" ht="21" customHeight="1">
      <c r="B559" s="257"/>
      <c r="C559" s="291"/>
      <c r="D559" s="257"/>
    </row>
    <row r="560" spans="2:4" ht="21" customHeight="1">
      <c r="B560" s="257"/>
      <c r="C560" s="291"/>
      <c r="D560" s="257"/>
    </row>
    <row r="561" spans="2:4" ht="21" customHeight="1">
      <c r="B561" s="257"/>
      <c r="C561" s="291"/>
      <c r="D561" s="257"/>
    </row>
    <row r="562" spans="2:4" ht="21" customHeight="1">
      <c r="B562" s="257"/>
      <c r="C562" s="291"/>
      <c r="D562" s="257"/>
    </row>
    <row r="563" spans="2:4" ht="21" customHeight="1">
      <c r="B563" s="257"/>
      <c r="C563" s="291"/>
      <c r="D563" s="257"/>
    </row>
    <row r="564" spans="2:4" ht="21" customHeight="1">
      <c r="B564" s="257"/>
      <c r="C564" s="291"/>
      <c r="D564" s="257"/>
    </row>
    <row r="565" spans="2:4" ht="21" customHeight="1">
      <c r="B565" s="257"/>
      <c r="C565" s="291"/>
      <c r="D565" s="257"/>
    </row>
    <row r="566" spans="2:4" ht="21" customHeight="1">
      <c r="B566" s="257"/>
      <c r="C566" s="291"/>
      <c r="D566" s="257"/>
    </row>
    <row r="567" spans="2:4" ht="21" customHeight="1">
      <c r="B567" s="257"/>
      <c r="C567" s="291"/>
      <c r="D567" s="257"/>
    </row>
    <row r="568" spans="2:4" ht="21" customHeight="1">
      <c r="B568" s="257"/>
      <c r="C568" s="291"/>
      <c r="D568" s="257"/>
    </row>
    <row r="569" spans="2:4" ht="21" customHeight="1">
      <c r="B569" s="257"/>
      <c r="C569" s="291"/>
      <c r="D569" s="257"/>
    </row>
    <row r="570" spans="2:4" ht="21" customHeight="1">
      <c r="B570" s="257"/>
      <c r="C570" s="291"/>
      <c r="D570" s="257"/>
    </row>
    <row r="571" spans="2:4" ht="21" customHeight="1">
      <c r="B571" s="257"/>
      <c r="C571" s="291"/>
      <c r="D571" s="257"/>
    </row>
    <row r="572" spans="2:4" ht="21" customHeight="1">
      <c r="B572" s="257"/>
      <c r="C572" s="291"/>
      <c r="D572" s="257"/>
    </row>
    <row r="573" spans="2:4" ht="21" customHeight="1">
      <c r="B573" s="257"/>
      <c r="C573" s="291"/>
      <c r="D573" s="257"/>
    </row>
    <row r="574" spans="2:4" ht="21" customHeight="1">
      <c r="B574" s="257"/>
      <c r="C574" s="291"/>
      <c r="D574" s="257"/>
    </row>
    <row r="575" spans="2:4" ht="21" customHeight="1">
      <c r="B575" s="257"/>
      <c r="C575" s="291"/>
      <c r="D575" s="257"/>
    </row>
    <row r="576" spans="2:4" ht="21" customHeight="1">
      <c r="B576" s="257"/>
      <c r="C576" s="291"/>
      <c r="D576" s="257"/>
    </row>
    <row r="577" spans="2:4" ht="21" customHeight="1">
      <c r="B577" s="257"/>
      <c r="C577" s="291"/>
      <c r="D577" s="257"/>
    </row>
    <row r="578" spans="2:4" ht="21" customHeight="1">
      <c r="B578" s="257"/>
      <c r="C578" s="291"/>
      <c r="D578" s="257"/>
    </row>
    <row r="579" spans="2:4" ht="21" customHeight="1">
      <c r="B579" s="257"/>
      <c r="C579" s="291"/>
      <c r="D579" s="257"/>
    </row>
    <row r="580" spans="2:4" ht="21" customHeight="1">
      <c r="B580" s="257"/>
      <c r="C580" s="291"/>
      <c r="D580" s="257"/>
    </row>
    <row r="581" spans="2:4" ht="21" customHeight="1">
      <c r="B581" s="257"/>
      <c r="C581" s="291"/>
      <c r="D581" s="257"/>
    </row>
    <row r="582" spans="2:4" ht="21" customHeight="1">
      <c r="B582" s="257"/>
      <c r="C582" s="291"/>
      <c r="D582" s="257"/>
    </row>
    <row r="583" spans="2:4" ht="21" customHeight="1">
      <c r="B583" s="257"/>
      <c r="C583" s="291"/>
      <c r="D583" s="257"/>
    </row>
    <row r="584" spans="2:4" ht="21" customHeight="1">
      <c r="B584" s="257"/>
      <c r="C584" s="291"/>
      <c r="D584" s="257"/>
    </row>
    <row r="585" spans="2:4" ht="21" customHeight="1">
      <c r="B585" s="257"/>
      <c r="C585" s="291"/>
      <c r="D585" s="257"/>
    </row>
    <row r="586" spans="2:4" ht="21" customHeight="1">
      <c r="B586" s="257"/>
      <c r="C586" s="291"/>
      <c r="D586" s="257"/>
    </row>
    <row r="587" spans="2:4" ht="21" customHeight="1">
      <c r="B587" s="257"/>
      <c r="C587" s="291"/>
      <c r="D587" s="257"/>
    </row>
    <row r="588" spans="2:4" ht="21" customHeight="1">
      <c r="B588" s="257"/>
      <c r="C588" s="291"/>
      <c r="D588" s="257"/>
    </row>
    <row r="589" spans="2:4" ht="21" customHeight="1">
      <c r="B589" s="257"/>
      <c r="C589" s="291"/>
      <c r="D589" s="257"/>
    </row>
    <row r="590" spans="2:4" ht="21" customHeight="1">
      <c r="B590" s="257"/>
      <c r="C590" s="291"/>
      <c r="D590" s="257"/>
    </row>
    <row r="591" spans="2:4" ht="21" customHeight="1">
      <c r="B591" s="257"/>
      <c r="C591" s="291"/>
      <c r="D591" s="257"/>
    </row>
    <row r="592" spans="2:4" ht="21" customHeight="1">
      <c r="B592" s="257"/>
      <c r="C592" s="291"/>
      <c r="D592" s="257"/>
    </row>
    <row r="593" spans="2:4" ht="21" customHeight="1">
      <c r="B593" s="257"/>
      <c r="C593" s="291"/>
      <c r="D593" s="257"/>
    </row>
    <row r="594" spans="2:4" ht="21" customHeight="1">
      <c r="B594" s="257"/>
      <c r="C594" s="291"/>
      <c r="D594" s="257"/>
    </row>
    <row r="595" spans="2:4" ht="21" customHeight="1">
      <c r="B595" s="257"/>
      <c r="C595" s="291"/>
      <c r="D595" s="257"/>
    </row>
    <row r="596" spans="2:4" ht="21" customHeight="1">
      <c r="B596" s="257"/>
      <c r="C596" s="291"/>
      <c r="D596" s="257"/>
    </row>
    <row r="597" spans="2:4" ht="21" customHeight="1">
      <c r="B597" s="257"/>
      <c r="C597" s="291"/>
      <c r="D597" s="257"/>
    </row>
    <row r="598" spans="2:4" ht="21" customHeight="1">
      <c r="B598" s="257"/>
      <c r="C598" s="291"/>
      <c r="D598" s="257"/>
    </row>
    <row r="599" spans="2:4" ht="21" customHeight="1">
      <c r="B599" s="257"/>
      <c r="C599" s="291"/>
      <c r="D599" s="257"/>
    </row>
    <row r="600" spans="2:4" ht="21" customHeight="1">
      <c r="B600" s="257"/>
      <c r="C600" s="291"/>
      <c r="D600" s="257"/>
    </row>
    <row r="601" spans="2:4" ht="21" customHeight="1">
      <c r="B601" s="257"/>
      <c r="C601" s="291"/>
      <c r="D601" s="257"/>
    </row>
    <row r="602" spans="2:4" ht="21" customHeight="1">
      <c r="B602" s="257"/>
      <c r="C602" s="291"/>
      <c r="D602" s="257"/>
    </row>
    <row r="603" spans="2:4" ht="21" customHeight="1">
      <c r="B603" s="257"/>
      <c r="C603" s="291"/>
      <c r="D603" s="257"/>
    </row>
    <row r="604" spans="2:4" ht="21" customHeight="1">
      <c r="B604" s="257"/>
      <c r="C604" s="291"/>
      <c r="D604" s="257"/>
    </row>
    <row r="605" spans="2:4" ht="21" customHeight="1">
      <c r="B605" s="257"/>
      <c r="C605" s="291"/>
      <c r="D605" s="257"/>
    </row>
    <row r="606" spans="2:4" ht="21" customHeight="1">
      <c r="B606" s="257"/>
      <c r="C606" s="291"/>
      <c r="D606" s="257"/>
    </row>
    <row r="607" spans="2:4" ht="21" customHeight="1">
      <c r="B607" s="257"/>
      <c r="C607" s="291"/>
      <c r="D607" s="257"/>
    </row>
    <row r="608" spans="2:4" ht="21" customHeight="1">
      <c r="B608" s="257"/>
      <c r="C608" s="291"/>
      <c r="D608" s="257"/>
    </row>
    <row r="609" spans="2:4" ht="21" customHeight="1">
      <c r="B609" s="257"/>
      <c r="C609" s="291"/>
      <c r="D609" s="257"/>
    </row>
    <row r="610" spans="2:4" ht="21" customHeight="1">
      <c r="B610" s="257"/>
      <c r="C610" s="291"/>
      <c r="D610" s="257"/>
    </row>
    <row r="611" spans="2:4" ht="21" customHeight="1">
      <c r="B611" s="257"/>
      <c r="C611" s="291"/>
      <c r="D611" s="257"/>
    </row>
    <row r="612" spans="2:4" ht="21" customHeight="1">
      <c r="B612" s="257"/>
      <c r="C612" s="291"/>
      <c r="D612" s="257"/>
    </row>
    <row r="613" spans="2:4" ht="21" customHeight="1">
      <c r="B613" s="257"/>
      <c r="C613" s="291"/>
      <c r="D613" s="257"/>
    </row>
    <row r="614" spans="2:4" ht="21" customHeight="1">
      <c r="B614" s="257"/>
      <c r="C614" s="291"/>
      <c r="D614" s="257"/>
    </row>
    <row r="615" spans="2:4" ht="21" customHeight="1">
      <c r="B615" s="257"/>
      <c r="C615" s="291"/>
      <c r="D615" s="257"/>
    </row>
    <row r="616" spans="2:4" ht="21" customHeight="1">
      <c r="B616" s="257"/>
      <c r="C616" s="291"/>
      <c r="D616" s="257"/>
    </row>
    <row r="617" spans="2:4" ht="21" customHeight="1">
      <c r="B617" s="257"/>
      <c r="C617" s="291"/>
      <c r="D617" s="257"/>
    </row>
    <row r="618" spans="2:4" ht="21" customHeight="1">
      <c r="B618" s="257"/>
      <c r="C618" s="291"/>
      <c r="D618" s="257"/>
    </row>
    <row r="619" spans="2:4" ht="21" customHeight="1">
      <c r="B619" s="257"/>
      <c r="C619" s="291"/>
      <c r="D619" s="257"/>
    </row>
    <row r="620" spans="2:4" ht="21" customHeight="1">
      <c r="B620" s="257"/>
      <c r="C620" s="291"/>
      <c r="D620" s="257"/>
    </row>
    <row r="621" spans="2:4" ht="21" customHeight="1">
      <c r="B621" s="257"/>
      <c r="C621" s="291"/>
      <c r="D621" s="257"/>
    </row>
    <row r="622" spans="2:4" ht="21" customHeight="1">
      <c r="B622" s="257"/>
      <c r="C622" s="291"/>
      <c r="D622" s="257"/>
    </row>
    <row r="623" spans="2:4" ht="21" customHeight="1">
      <c r="B623" s="257"/>
      <c r="C623" s="291"/>
      <c r="D623" s="257"/>
    </row>
    <row r="624" spans="2:4" ht="21" customHeight="1">
      <c r="B624" s="257"/>
      <c r="C624" s="291"/>
      <c r="D624" s="257"/>
    </row>
    <row r="625" spans="1:4" ht="21" customHeight="1">
      <c r="B625" s="257"/>
      <c r="C625" s="291"/>
      <c r="D625" s="257"/>
    </row>
    <row r="626" spans="1:4" ht="21" customHeight="1">
      <c r="B626" s="257"/>
      <c r="C626" s="291"/>
      <c r="D626" s="257"/>
    </row>
    <row r="627" spans="1:4" ht="21" customHeight="1">
      <c r="B627" s="257"/>
      <c r="C627" s="291"/>
      <c r="D627" s="257"/>
    </row>
    <row r="628" spans="1:4" ht="21" customHeight="1">
      <c r="B628" s="257"/>
      <c r="C628" s="291"/>
      <c r="D628" s="257"/>
    </row>
    <row r="629" spans="1:4" ht="21" customHeight="1">
      <c r="B629" s="257"/>
      <c r="C629" s="291"/>
      <c r="D629" s="257"/>
    </row>
    <row r="630" spans="1:4" ht="21" customHeight="1">
      <c r="B630" s="257"/>
      <c r="C630" s="291"/>
      <c r="D630" s="257"/>
    </row>
    <row r="631" spans="1:4" ht="21" customHeight="1">
      <c r="B631" s="257"/>
      <c r="C631" s="291"/>
      <c r="D631" s="257"/>
    </row>
    <row r="632" spans="1:4" ht="21" customHeight="1">
      <c r="A632" s="278"/>
      <c r="B632" s="278"/>
      <c r="C632" s="291"/>
      <c r="D632" s="257"/>
    </row>
    <row r="633" spans="1:4" ht="21" customHeight="1">
      <c r="A633" s="278"/>
      <c r="B633" s="278"/>
      <c r="C633" s="291"/>
      <c r="D633" s="257"/>
    </row>
    <row r="634" spans="1:4" ht="21" customHeight="1">
      <c r="A634" s="278"/>
      <c r="B634" s="278"/>
      <c r="C634" s="291"/>
      <c r="D634" s="257"/>
    </row>
    <row r="635" spans="1:4" ht="21" customHeight="1">
      <c r="A635" s="278"/>
      <c r="B635" s="278"/>
      <c r="C635" s="291"/>
      <c r="D635" s="257"/>
    </row>
    <row r="636" spans="1:4" ht="21" customHeight="1">
      <c r="A636" s="286"/>
      <c r="B636" s="286"/>
      <c r="C636" s="291"/>
      <c r="D636" s="257"/>
    </row>
    <row r="637" spans="1:4" ht="21" customHeight="1">
      <c r="A637" s="286"/>
      <c r="B637" s="286"/>
      <c r="C637" s="291"/>
      <c r="D637" s="257"/>
    </row>
    <row r="638" spans="1:4" ht="21" customHeight="1">
      <c r="A638" s="286"/>
      <c r="B638" s="286"/>
      <c r="C638" s="291"/>
      <c r="D638" s="257"/>
    </row>
    <row r="639" spans="1:4" ht="21" customHeight="1">
      <c r="A639" s="286"/>
      <c r="B639" s="286"/>
      <c r="C639" s="291"/>
      <c r="D639" s="257"/>
    </row>
    <row r="640" spans="1:4" ht="21" customHeight="1">
      <c r="A640" s="286"/>
      <c r="B640" s="286"/>
      <c r="C640" s="291"/>
      <c r="D640" s="257"/>
    </row>
    <row r="641" spans="1:4" ht="21" customHeight="1">
      <c r="A641" s="286"/>
      <c r="B641" s="286"/>
      <c r="C641" s="291"/>
      <c r="D641" s="257"/>
    </row>
    <row r="642" spans="1:4" ht="21" customHeight="1">
      <c r="A642" s="286"/>
      <c r="B642" s="286"/>
      <c r="C642" s="291"/>
      <c r="D642" s="257"/>
    </row>
    <row r="643" spans="1:4" ht="21" customHeight="1">
      <c r="A643" s="286"/>
      <c r="B643" s="286"/>
      <c r="C643" s="291"/>
      <c r="D643" s="257"/>
    </row>
    <row r="644" spans="1:4" ht="21" customHeight="1">
      <c r="A644" s="286"/>
      <c r="B644" s="286"/>
      <c r="C644" s="291"/>
      <c r="D644" s="257"/>
    </row>
    <row r="645" spans="1:4" ht="21" customHeight="1">
      <c r="A645" s="286"/>
      <c r="B645" s="286"/>
      <c r="C645" s="291"/>
      <c r="D645" s="257"/>
    </row>
    <row r="646" spans="1:4" ht="21" customHeight="1">
      <c r="A646" s="286"/>
      <c r="B646" s="286"/>
      <c r="C646" s="291"/>
      <c r="D646" s="257"/>
    </row>
    <row r="647" spans="1:4" ht="21" customHeight="1">
      <c r="A647" s="286"/>
      <c r="B647" s="286"/>
      <c r="C647" s="291"/>
      <c r="D647" s="257"/>
    </row>
    <row r="648" spans="1:4" ht="21" customHeight="1">
      <c r="A648" s="286"/>
      <c r="B648" s="286"/>
      <c r="C648" s="291"/>
      <c r="D648" s="257"/>
    </row>
    <row r="649" spans="1:4" ht="21" customHeight="1">
      <c r="A649" s="286"/>
      <c r="B649" s="286"/>
      <c r="C649" s="291"/>
      <c r="D649" s="257"/>
    </row>
    <row r="650" spans="1:4" ht="21" customHeight="1">
      <c r="A650" s="286"/>
      <c r="B650" s="286"/>
      <c r="C650" s="291"/>
      <c r="D650" s="257"/>
    </row>
    <row r="651" spans="1:4" ht="21" customHeight="1">
      <c r="A651" s="286"/>
      <c r="B651" s="286"/>
      <c r="C651" s="291"/>
      <c r="D651" s="257"/>
    </row>
    <row r="652" spans="1:4" ht="21" customHeight="1">
      <c r="A652" s="286"/>
      <c r="B652" s="286"/>
      <c r="C652" s="291"/>
      <c r="D652" s="257"/>
    </row>
    <row r="653" spans="1:4" ht="21" customHeight="1">
      <c r="A653" s="286"/>
      <c r="B653" s="286"/>
      <c r="C653" s="291"/>
      <c r="D653" s="257"/>
    </row>
    <row r="654" spans="1:4" ht="21" customHeight="1">
      <c r="A654" s="286"/>
      <c r="B654" s="286"/>
      <c r="C654" s="291"/>
      <c r="D654" s="257"/>
    </row>
    <row r="655" spans="1:4" ht="21" customHeight="1">
      <c r="A655" s="286"/>
      <c r="B655" s="286"/>
      <c r="C655" s="291"/>
      <c r="D655" s="257"/>
    </row>
    <row r="656" spans="1:4" ht="21" customHeight="1">
      <c r="A656" s="286"/>
      <c r="B656" s="286"/>
      <c r="C656" s="291"/>
      <c r="D656" s="257"/>
    </row>
    <row r="657" spans="1:4" ht="21" customHeight="1">
      <c r="A657" s="286"/>
      <c r="B657" s="292"/>
      <c r="C657" s="291"/>
      <c r="D657" s="257"/>
    </row>
    <row r="658" spans="1:4" ht="21" customHeight="1">
      <c r="A658" s="286"/>
      <c r="B658" s="293"/>
      <c r="C658" s="291"/>
      <c r="D658" s="257"/>
    </row>
    <row r="659" spans="1:4" ht="21" customHeight="1">
      <c r="A659" s="286"/>
      <c r="B659" s="286"/>
      <c r="C659" s="291"/>
      <c r="D659" s="257"/>
    </row>
    <row r="660" spans="1:4" ht="21" customHeight="1">
      <c r="A660" s="286"/>
      <c r="B660" s="286"/>
      <c r="C660" s="291"/>
      <c r="D660" s="257"/>
    </row>
    <row r="661" spans="1:4" ht="21" customHeight="1">
      <c r="A661" s="286"/>
      <c r="B661" s="286"/>
      <c r="C661" s="291"/>
      <c r="D661" s="257"/>
    </row>
    <row r="662" spans="1:4" ht="21" customHeight="1">
      <c r="A662" s="286"/>
      <c r="B662" s="286"/>
      <c r="C662" s="291"/>
      <c r="D662" s="257"/>
    </row>
    <row r="663" spans="1:4" ht="21" customHeight="1">
      <c r="A663" s="286"/>
      <c r="B663" s="286"/>
      <c r="C663" s="291"/>
      <c r="D663" s="257"/>
    </row>
    <row r="664" spans="1:4" ht="21" customHeight="1">
      <c r="A664" s="286"/>
      <c r="B664" s="286"/>
      <c r="C664" s="291"/>
      <c r="D664" s="257"/>
    </row>
    <row r="665" spans="1:4" ht="21" customHeight="1">
      <c r="A665" s="286"/>
      <c r="B665" s="286"/>
      <c r="C665" s="291"/>
      <c r="D665" s="257"/>
    </row>
    <row r="666" spans="1:4" ht="21" customHeight="1">
      <c r="A666" s="278"/>
      <c r="B666" s="278"/>
      <c r="C666" s="291"/>
      <c r="D666" s="257"/>
    </row>
    <row r="667" spans="1:4" ht="21" customHeight="1">
      <c r="A667" s="278"/>
      <c r="B667" s="278"/>
      <c r="C667" s="291"/>
      <c r="D667" s="257"/>
    </row>
    <row r="668" spans="1:4" ht="21" customHeight="1">
      <c r="A668" s="278"/>
      <c r="B668" s="278"/>
      <c r="C668" s="291"/>
      <c r="D668" s="257"/>
    </row>
    <row r="669" spans="1:4" ht="21" customHeight="1">
      <c r="A669" s="278"/>
      <c r="B669" s="278"/>
      <c r="C669" s="291"/>
      <c r="D669" s="257"/>
    </row>
    <row r="670" spans="1:4" ht="21" customHeight="1">
      <c r="A670" s="278"/>
      <c r="B670" s="278"/>
      <c r="C670" s="291"/>
      <c r="D670" s="257"/>
    </row>
    <row r="671" spans="1:4" ht="21" customHeight="1">
      <c r="A671" s="278"/>
      <c r="B671" s="278"/>
      <c r="C671" s="291"/>
      <c r="D671" s="257"/>
    </row>
    <row r="672" spans="1:4" ht="21" customHeight="1">
      <c r="B672" s="257"/>
      <c r="C672" s="291"/>
      <c r="D672" s="257"/>
    </row>
    <row r="673" spans="2:4" ht="21" customHeight="1">
      <c r="B673" s="257"/>
      <c r="C673" s="291"/>
      <c r="D673" s="257"/>
    </row>
    <row r="674" spans="2:4" ht="21" customHeight="1">
      <c r="B674" s="257"/>
      <c r="C674" s="291"/>
      <c r="D674" s="257"/>
    </row>
    <row r="675" spans="2:4" ht="21" customHeight="1">
      <c r="B675" s="257"/>
      <c r="C675" s="291"/>
      <c r="D675" s="257"/>
    </row>
    <row r="676" spans="2:4" ht="21" customHeight="1">
      <c r="B676" s="257"/>
      <c r="C676" s="291"/>
      <c r="D676" s="257"/>
    </row>
    <row r="677" spans="2:4" ht="21" customHeight="1">
      <c r="B677" s="257"/>
      <c r="C677" s="291"/>
      <c r="D677" s="257"/>
    </row>
    <row r="678" spans="2:4" ht="21" customHeight="1">
      <c r="B678" s="257"/>
      <c r="C678" s="291"/>
      <c r="D678" s="257"/>
    </row>
    <row r="679" spans="2:4" ht="21" customHeight="1">
      <c r="B679" s="257"/>
      <c r="C679" s="291"/>
      <c r="D679" s="257"/>
    </row>
    <row r="680" spans="2:4" ht="21" customHeight="1">
      <c r="B680" s="257"/>
      <c r="C680" s="291"/>
      <c r="D680" s="257"/>
    </row>
    <row r="681" spans="2:4" ht="21" customHeight="1">
      <c r="B681" s="257"/>
      <c r="C681" s="291"/>
      <c r="D681" s="257"/>
    </row>
    <row r="682" spans="2:4" ht="21" customHeight="1">
      <c r="B682" s="257"/>
      <c r="C682" s="291"/>
      <c r="D682" s="257"/>
    </row>
    <row r="683" spans="2:4" ht="21" customHeight="1">
      <c r="B683" s="257"/>
      <c r="C683" s="291"/>
      <c r="D683" s="257"/>
    </row>
    <row r="684" spans="2:4" ht="21" customHeight="1">
      <c r="B684" s="257"/>
      <c r="C684" s="291"/>
      <c r="D684" s="257"/>
    </row>
    <row r="685" spans="2:4" ht="21" customHeight="1">
      <c r="B685" s="257"/>
      <c r="C685" s="291"/>
      <c r="D685" s="257"/>
    </row>
    <row r="686" spans="2:4" ht="21" customHeight="1">
      <c r="B686" s="257"/>
      <c r="C686" s="291"/>
      <c r="D686" s="257"/>
    </row>
    <row r="687" spans="2:4" ht="21" customHeight="1">
      <c r="B687" s="257"/>
      <c r="C687" s="291"/>
      <c r="D687" s="257"/>
    </row>
    <row r="688" spans="2:4" ht="21" customHeight="1">
      <c r="B688" s="257"/>
      <c r="C688" s="291"/>
      <c r="D688" s="257"/>
    </row>
    <row r="689" spans="2:4" ht="21" customHeight="1">
      <c r="B689" s="257"/>
      <c r="C689" s="291"/>
      <c r="D689" s="257"/>
    </row>
    <row r="690" spans="2:4" ht="21" customHeight="1">
      <c r="B690" s="257"/>
      <c r="C690" s="291"/>
      <c r="D690" s="257"/>
    </row>
    <row r="691" spans="2:4" ht="21" customHeight="1">
      <c r="B691" s="257"/>
      <c r="C691" s="291"/>
      <c r="D691" s="257"/>
    </row>
    <row r="692" spans="2:4" ht="21" customHeight="1">
      <c r="B692" s="257"/>
      <c r="C692" s="291"/>
      <c r="D692" s="257"/>
    </row>
    <row r="693" spans="2:4" ht="21" customHeight="1">
      <c r="B693" s="257"/>
      <c r="C693" s="291"/>
      <c r="D693" s="257"/>
    </row>
    <row r="694" spans="2:4" ht="21" customHeight="1">
      <c r="B694" s="257"/>
      <c r="C694" s="291"/>
      <c r="D694" s="257"/>
    </row>
    <row r="695" spans="2:4" ht="21" customHeight="1">
      <c r="B695" s="257"/>
      <c r="C695" s="291"/>
      <c r="D695" s="257"/>
    </row>
    <row r="696" spans="2:4" ht="21" customHeight="1">
      <c r="B696" s="257"/>
      <c r="C696" s="291"/>
      <c r="D696" s="257"/>
    </row>
    <row r="697" spans="2:4" ht="21" customHeight="1">
      <c r="B697" s="257"/>
      <c r="C697" s="291"/>
      <c r="D697" s="257"/>
    </row>
    <row r="698" spans="2:4" ht="21" customHeight="1">
      <c r="B698" s="257"/>
      <c r="C698" s="291"/>
      <c r="D698" s="257"/>
    </row>
    <row r="699" spans="2:4" ht="21" customHeight="1">
      <c r="B699" s="257"/>
      <c r="C699" s="291"/>
      <c r="D699" s="257"/>
    </row>
    <row r="700" spans="2:4" ht="21" customHeight="1">
      <c r="B700" s="257"/>
      <c r="C700" s="291"/>
      <c r="D700" s="257"/>
    </row>
    <row r="701" spans="2:4" ht="21" customHeight="1">
      <c r="B701" s="257"/>
      <c r="C701" s="291"/>
      <c r="D701" s="257"/>
    </row>
    <row r="702" spans="2:4" ht="21" customHeight="1">
      <c r="B702" s="257"/>
      <c r="C702" s="291"/>
      <c r="D702" s="257"/>
    </row>
    <row r="703" spans="2:4" ht="21" customHeight="1">
      <c r="B703" s="257"/>
      <c r="C703" s="291"/>
      <c r="D703" s="257"/>
    </row>
    <row r="704" spans="2:4" ht="21" customHeight="1">
      <c r="B704" s="257"/>
      <c r="C704" s="291"/>
      <c r="D704" s="257"/>
    </row>
    <row r="705" spans="2:4" ht="21" customHeight="1">
      <c r="B705" s="257"/>
      <c r="C705" s="291"/>
      <c r="D705" s="257"/>
    </row>
    <row r="706" spans="2:4" ht="21" customHeight="1">
      <c r="B706" s="257"/>
      <c r="C706" s="291"/>
      <c r="D706" s="257"/>
    </row>
    <row r="707" spans="2:4" ht="21" customHeight="1">
      <c r="B707" s="257"/>
      <c r="C707" s="291"/>
      <c r="D707" s="257"/>
    </row>
    <row r="708" spans="2:4" ht="21" customHeight="1">
      <c r="B708" s="257"/>
      <c r="C708" s="291"/>
      <c r="D708" s="257"/>
    </row>
    <row r="709" spans="2:4" ht="21" customHeight="1">
      <c r="B709" s="257"/>
      <c r="C709" s="291"/>
      <c r="D709" s="257"/>
    </row>
    <row r="710" spans="2:4" ht="21" customHeight="1">
      <c r="B710" s="257"/>
      <c r="C710" s="291"/>
      <c r="D710" s="257"/>
    </row>
    <row r="711" spans="2:4" ht="21" customHeight="1">
      <c r="B711" s="257"/>
      <c r="C711" s="291"/>
      <c r="D711" s="257"/>
    </row>
    <row r="712" spans="2:4" ht="21" customHeight="1">
      <c r="B712" s="257"/>
      <c r="C712" s="291"/>
      <c r="D712" s="257"/>
    </row>
    <row r="713" spans="2:4" ht="21" customHeight="1">
      <c r="B713" s="257"/>
      <c r="C713" s="291"/>
      <c r="D713" s="257"/>
    </row>
    <row r="714" spans="2:4" ht="21" customHeight="1">
      <c r="B714" s="257"/>
      <c r="C714" s="291"/>
      <c r="D714" s="257"/>
    </row>
    <row r="715" spans="2:4" ht="21" customHeight="1">
      <c r="B715" s="257"/>
      <c r="C715" s="291"/>
      <c r="D715" s="257"/>
    </row>
    <row r="716" spans="2:4" ht="21" customHeight="1">
      <c r="B716" s="257"/>
      <c r="C716" s="291"/>
      <c r="D716" s="257"/>
    </row>
    <row r="717" spans="2:4" ht="21" customHeight="1">
      <c r="B717" s="257"/>
      <c r="C717" s="291"/>
      <c r="D717" s="257"/>
    </row>
    <row r="718" spans="2:4" ht="21" customHeight="1">
      <c r="B718" s="257"/>
      <c r="C718" s="291"/>
      <c r="D718" s="257"/>
    </row>
    <row r="719" spans="2:4" ht="21" customHeight="1">
      <c r="B719" s="257"/>
      <c r="C719" s="291"/>
      <c r="D719" s="257"/>
    </row>
    <row r="720" spans="2:4" ht="21" customHeight="1">
      <c r="B720" s="257"/>
      <c r="C720" s="291"/>
      <c r="D720" s="257"/>
    </row>
    <row r="721" spans="2:4" ht="21" customHeight="1">
      <c r="B721" s="257"/>
      <c r="C721" s="291"/>
      <c r="D721" s="257"/>
    </row>
    <row r="722" spans="2:4" ht="21" customHeight="1">
      <c r="B722" s="257"/>
      <c r="C722" s="291"/>
      <c r="D722" s="257"/>
    </row>
    <row r="723" spans="2:4" ht="21" customHeight="1">
      <c r="B723" s="257"/>
      <c r="C723" s="291"/>
      <c r="D723" s="257"/>
    </row>
    <row r="724" spans="2:4" ht="21" customHeight="1">
      <c r="B724" s="257"/>
      <c r="C724" s="291"/>
      <c r="D724" s="257"/>
    </row>
    <row r="725" spans="2:4" ht="21" customHeight="1">
      <c r="B725" s="257"/>
      <c r="C725" s="291"/>
      <c r="D725" s="257"/>
    </row>
    <row r="726" spans="2:4" ht="21" customHeight="1">
      <c r="B726" s="257"/>
      <c r="C726" s="291"/>
      <c r="D726" s="257"/>
    </row>
    <row r="727" spans="2:4" ht="21" customHeight="1">
      <c r="B727" s="257"/>
      <c r="C727" s="291"/>
      <c r="D727" s="257"/>
    </row>
    <row r="728" spans="2:4" ht="21" customHeight="1">
      <c r="B728" s="257"/>
      <c r="C728" s="291"/>
      <c r="D728" s="257"/>
    </row>
    <row r="729" spans="2:4" ht="21" customHeight="1">
      <c r="B729" s="257"/>
      <c r="C729" s="291"/>
      <c r="D729" s="257"/>
    </row>
    <row r="730" spans="2:4" ht="21" customHeight="1">
      <c r="B730" s="257"/>
      <c r="C730" s="291"/>
      <c r="D730" s="257"/>
    </row>
    <row r="731" spans="2:4" ht="21" customHeight="1">
      <c r="B731" s="257"/>
      <c r="C731" s="291"/>
      <c r="D731" s="257"/>
    </row>
    <row r="732" spans="2:4" ht="21" customHeight="1">
      <c r="B732" s="257"/>
      <c r="C732" s="291"/>
      <c r="D732" s="257"/>
    </row>
    <row r="733" spans="2:4" ht="21" customHeight="1">
      <c r="B733" s="257"/>
      <c r="C733" s="291"/>
      <c r="D733" s="257"/>
    </row>
    <row r="734" spans="2:4" ht="21" customHeight="1">
      <c r="B734" s="257"/>
      <c r="C734" s="291"/>
      <c r="D734" s="257"/>
    </row>
    <row r="735" spans="2:4" ht="21" customHeight="1">
      <c r="B735" s="257"/>
      <c r="C735" s="291"/>
      <c r="D735" s="257"/>
    </row>
    <row r="736" spans="2:4" ht="21" customHeight="1">
      <c r="B736" s="257"/>
      <c r="C736" s="291"/>
      <c r="D736" s="257"/>
    </row>
    <row r="737" spans="2:4" ht="21" customHeight="1">
      <c r="B737" s="257"/>
      <c r="C737" s="291"/>
      <c r="D737" s="257"/>
    </row>
    <row r="738" spans="2:4" ht="21" customHeight="1">
      <c r="B738" s="257"/>
      <c r="C738" s="291"/>
      <c r="D738" s="257"/>
    </row>
    <row r="739" spans="2:4" ht="21" customHeight="1">
      <c r="B739" s="257"/>
      <c r="C739" s="291"/>
      <c r="D739" s="257"/>
    </row>
    <row r="740" spans="2:4" ht="21" customHeight="1">
      <c r="B740" s="257"/>
      <c r="C740" s="291"/>
      <c r="D740" s="257"/>
    </row>
    <row r="741" spans="2:4" ht="21" customHeight="1">
      <c r="B741" s="257"/>
      <c r="C741" s="291"/>
      <c r="D741" s="257"/>
    </row>
    <row r="742" spans="2:4" ht="21" customHeight="1">
      <c r="B742" s="257"/>
      <c r="C742" s="291"/>
      <c r="D742" s="257"/>
    </row>
    <row r="743" spans="2:4" ht="21" customHeight="1">
      <c r="B743" s="257"/>
      <c r="C743" s="291"/>
      <c r="D743" s="257"/>
    </row>
    <row r="744" spans="2:4" ht="21" customHeight="1">
      <c r="B744" s="257"/>
      <c r="C744" s="291"/>
      <c r="D744" s="257"/>
    </row>
    <row r="745" spans="2:4" ht="21" customHeight="1">
      <c r="B745" s="257"/>
      <c r="C745" s="291"/>
      <c r="D745" s="257"/>
    </row>
    <row r="746" spans="2:4" ht="21" customHeight="1">
      <c r="B746" s="257"/>
      <c r="C746" s="291"/>
      <c r="D746" s="257"/>
    </row>
    <row r="747" spans="2:4" ht="21" customHeight="1">
      <c r="B747" s="257"/>
      <c r="C747" s="291"/>
      <c r="D747" s="257"/>
    </row>
    <row r="748" spans="2:4" ht="21" customHeight="1">
      <c r="B748" s="257"/>
      <c r="C748" s="291"/>
      <c r="D748" s="257"/>
    </row>
    <row r="749" spans="2:4" ht="21" customHeight="1">
      <c r="B749" s="257"/>
      <c r="C749" s="291"/>
      <c r="D749" s="257"/>
    </row>
    <row r="750" spans="2:4" ht="21" customHeight="1">
      <c r="B750" s="257"/>
      <c r="C750" s="291"/>
      <c r="D750" s="257"/>
    </row>
    <row r="751" spans="2:4" ht="21" customHeight="1">
      <c r="B751" s="257"/>
      <c r="C751" s="291"/>
      <c r="D751" s="257"/>
    </row>
    <row r="752" spans="2:4" ht="21" customHeight="1">
      <c r="B752" s="257"/>
      <c r="C752" s="291"/>
      <c r="D752" s="257"/>
    </row>
    <row r="753" spans="2:4" ht="21" customHeight="1">
      <c r="B753" s="257"/>
      <c r="C753" s="291"/>
      <c r="D753" s="257"/>
    </row>
    <row r="754" spans="2:4" ht="21" customHeight="1">
      <c r="B754" s="257"/>
      <c r="C754" s="291"/>
      <c r="D754" s="257"/>
    </row>
    <row r="755" spans="2:4" ht="21" customHeight="1">
      <c r="B755" s="257"/>
      <c r="C755" s="291"/>
      <c r="D755" s="257"/>
    </row>
    <row r="756" spans="2:4" ht="21" customHeight="1">
      <c r="B756" s="257"/>
      <c r="C756" s="291"/>
      <c r="D756" s="257"/>
    </row>
    <row r="757" spans="2:4" ht="21" customHeight="1">
      <c r="B757" s="257"/>
      <c r="C757" s="291"/>
      <c r="D757" s="257"/>
    </row>
    <row r="758" spans="2:4" ht="21" customHeight="1">
      <c r="B758" s="257"/>
      <c r="C758" s="291"/>
      <c r="D758" s="257"/>
    </row>
    <row r="759" spans="2:4" ht="21" customHeight="1">
      <c r="B759" s="257"/>
      <c r="C759" s="291"/>
      <c r="D759" s="257"/>
    </row>
    <row r="760" spans="2:4" ht="21" customHeight="1">
      <c r="B760" s="257"/>
      <c r="C760" s="291"/>
      <c r="D760" s="257"/>
    </row>
    <row r="761" spans="2:4" ht="21" customHeight="1">
      <c r="B761" s="257"/>
      <c r="C761" s="291"/>
      <c r="D761" s="257"/>
    </row>
    <row r="762" spans="2:4" ht="21" customHeight="1">
      <c r="B762" s="257"/>
      <c r="C762" s="291"/>
      <c r="D762" s="257"/>
    </row>
    <row r="763" spans="2:4" ht="21" customHeight="1">
      <c r="B763" s="257"/>
      <c r="C763" s="291"/>
      <c r="D763" s="257"/>
    </row>
    <row r="764" spans="2:4" ht="21" customHeight="1">
      <c r="B764" s="257"/>
      <c r="C764" s="291"/>
      <c r="D764" s="257"/>
    </row>
    <row r="765" spans="2:4" ht="21" customHeight="1">
      <c r="B765" s="257"/>
      <c r="C765" s="291"/>
      <c r="D765" s="257"/>
    </row>
    <row r="766" spans="2:4" ht="21" customHeight="1">
      <c r="B766" s="257"/>
      <c r="C766" s="291"/>
      <c r="D766" s="257"/>
    </row>
    <row r="767" spans="2:4" ht="21" customHeight="1">
      <c r="B767" s="257"/>
      <c r="C767" s="291"/>
      <c r="D767" s="257"/>
    </row>
    <row r="768" spans="2:4" ht="21" customHeight="1">
      <c r="B768" s="257"/>
      <c r="C768" s="291"/>
      <c r="D768" s="257"/>
    </row>
    <row r="769" spans="2:4" ht="21" customHeight="1">
      <c r="B769" s="257"/>
      <c r="C769" s="291"/>
      <c r="D769" s="257"/>
    </row>
    <row r="770" spans="2:4" ht="21" customHeight="1">
      <c r="B770" s="257"/>
      <c r="C770" s="291"/>
      <c r="D770" s="257"/>
    </row>
    <row r="771" spans="2:4" ht="21" customHeight="1">
      <c r="B771" s="257"/>
      <c r="C771" s="291"/>
      <c r="D771" s="257"/>
    </row>
    <row r="772" spans="2:4" ht="21" customHeight="1">
      <c r="B772" s="257"/>
      <c r="C772" s="291"/>
      <c r="D772" s="257"/>
    </row>
    <row r="773" spans="2:4" ht="21" customHeight="1">
      <c r="B773" s="257"/>
      <c r="C773" s="291"/>
      <c r="D773" s="257"/>
    </row>
    <row r="774" spans="2:4" ht="21" customHeight="1">
      <c r="B774" s="257"/>
      <c r="C774" s="291"/>
      <c r="D774" s="257"/>
    </row>
    <row r="775" spans="2:4" ht="21" customHeight="1">
      <c r="B775" s="257"/>
      <c r="C775" s="291"/>
      <c r="D775" s="257"/>
    </row>
    <row r="776" spans="2:4" ht="21" customHeight="1">
      <c r="B776" s="257"/>
      <c r="C776" s="291"/>
      <c r="D776" s="257"/>
    </row>
    <row r="777" spans="2:4" ht="21" customHeight="1">
      <c r="B777" s="257"/>
      <c r="C777" s="291"/>
      <c r="D777" s="257"/>
    </row>
    <row r="778" spans="2:4" ht="21" customHeight="1">
      <c r="B778" s="257"/>
      <c r="C778" s="291"/>
      <c r="D778" s="257"/>
    </row>
    <row r="779" spans="2:4" ht="21" customHeight="1">
      <c r="B779" s="257"/>
      <c r="C779" s="291"/>
      <c r="D779" s="257"/>
    </row>
    <row r="780" spans="2:4" ht="21" customHeight="1">
      <c r="B780" s="257"/>
      <c r="C780" s="291"/>
      <c r="D780" s="257"/>
    </row>
    <row r="781" spans="2:4" ht="21" customHeight="1">
      <c r="B781" s="257"/>
      <c r="C781" s="291"/>
      <c r="D781" s="257"/>
    </row>
    <row r="782" spans="2:4" ht="21" customHeight="1">
      <c r="B782" s="257"/>
      <c r="C782" s="291"/>
      <c r="D782" s="257"/>
    </row>
    <row r="783" spans="2:4" ht="21" customHeight="1">
      <c r="B783" s="257"/>
      <c r="C783" s="291"/>
      <c r="D783" s="257"/>
    </row>
    <row r="784" spans="2:4" ht="21" customHeight="1">
      <c r="B784" s="257"/>
      <c r="C784" s="291"/>
      <c r="D784" s="257"/>
    </row>
    <row r="785" spans="2:4" ht="21" customHeight="1">
      <c r="B785" s="257"/>
      <c r="C785" s="291"/>
      <c r="D785" s="257"/>
    </row>
    <row r="786" spans="2:4" ht="21" customHeight="1">
      <c r="B786" s="257"/>
      <c r="C786" s="291"/>
      <c r="D786" s="257"/>
    </row>
    <row r="787" spans="2:4" ht="21" customHeight="1">
      <c r="B787" s="257"/>
      <c r="C787" s="291"/>
      <c r="D787" s="257"/>
    </row>
    <row r="788" spans="2:4" ht="21" customHeight="1">
      <c r="B788" s="257"/>
      <c r="C788" s="291"/>
      <c r="D788" s="257"/>
    </row>
    <row r="789" spans="2:4" ht="21" customHeight="1">
      <c r="B789" s="257"/>
      <c r="C789" s="291"/>
      <c r="D789" s="257"/>
    </row>
    <row r="790" spans="2:4" ht="21" customHeight="1">
      <c r="B790" s="257"/>
      <c r="C790" s="291"/>
      <c r="D790" s="257"/>
    </row>
    <row r="791" spans="2:4" ht="21" customHeight="1">
      <c r="B791" s="257"/>
      <c r="C791" s="291"/>
      <c r="D791" s="257"/>
    </row>
    <row r="792" spans="2:4" ht="21" customHeight="1">
      <c r="B792" s="257"/>
      <c r="C792" s="291"/>
      <c r="D792" s="257"/>
    </row>
    <row r="793" spans="2:4" ht="21" customHeight="1">
      <c r="B793" s="257"/>
      <c r="C793" s="291"/>
      <c r="D793" s="257"/>
    </row>
    <row r="794" spans="2:4" ht="21" customHeight="1">
      <c r="B794" s="257"/>
      <c r="C794" s="291"/>
      <c r="D794" s="257"/>
    </row>
    <row r="795" spans="2:4" ht="21" customHeight="1">
      <c r="B795" s="257"/>
      <c r="C795" s="291"/>
      <c r="D795" s="257"/>
    </row>
    <row r="796" spans="2:4" ht="21" customHeight="1">
      <c r="B796" s="257"/>
      <c r="C796" s="291"/>
      <c r="D796" s="257"/>
    </row>
    <row r="797" spans="2:4" ht="21" customHeight="1">
      <c r="B797" s="257"/>
      <c r="C797" s="291"/>
      <c r="D797" s="257"/>
    </row>
    <row r="798" spans="2:4" ht="21" customHeight="1">
      <c r="B798" s="257"/>
      <c r="C798" s="291"/>
      <c r="D798" s="257"/>
    </row>
    <row r="799" spans="2:4" ht="21" customHeight="1">
      <c r="B799" s="257"/>
      <c r="C799" s="291"/>
      <c r="D799" s="257"/>
    </row>
    <row r="800" spans="2:4" ht="21" customHeight="1">
      <c r="B800" s="257"/>
      <c r="C800" s="291"/>
      <c r="D800" s="257"/>
    </row>
    <row r="801" spans="2:4" ht="21" customHeight="1">
      <c r="B801" s="257"/>
      <c r="C801" s="291"/>
      <c r="D801" s="257"/>
    </row>
    <row r="802" spans="2:4" ht="21" customHeight="1">
      <c r="B802" s="257"/>
      <c r="C802" s="291"/>
      <c r="D802" s="257"/>
    </row>
    <row r="803" spans="2:4" ht="21" customHeight="1">
      <c r="B803" s="257"/>
      <c r="C803" s="291"/>
      <c r="D803" s="257"/>
    </row>
    <row r="804" spans="2:4" ht="21" customHeight="1">
      <c r="B804" s="257"/>
      <c r="C804" s="291"/>
      <c r="D804" s="257"/>
    </row>
    <row r="805" spans="2:4" ht="21" customHeight="1">
      <c r="B805" s="257"/>
      <c r="C805" s="291"/>
      <c r="D805" s="257"/>
    </row>
    <row r="806" spans="2:4" ht="21" customHeight="1">
      <c r="B806" s="257"/>
      <c r="C806" s="291"/>
      <c r="D806" s="257"/>
    </row>
    <row r="807" spans="2:4" ht="21" customHeight="1">
      <c r="B807" s="257"/>
      <c r="C807" s="291"/>
      <c r="D807" s="257"/>
    </row>
    <row r="808" spans="2:4" ht="21" customHeight="1">
      <c r="B808" s="257"/>
      <c r="C808" s="291"/>
      <c r="D808" s="257"/>
    </row>
    <row r="809" spans="2:4" ht="21" customHeight="1">
      <c r="B809" s="257"/>
      <c r="C809" s="291"/>
      <c r="D809" s="257"/>
    </row>
    <row r="810" spans="2:4" ht="21" customHeight="1">
      <c r="B810" s="257"/>
      <c r="C810" s="291"/>
      <c r="D810" s="257"/>
    </row>
    <row r="811" spans="2:4" ht="21" customHeight="1">
      <c r="B811" s="257"/>
      <c r="C811" s="291"/>
      <c r="D811" s="257"/>
    </row>
    <row r="812" spans="2:4" ht="21" customHeight="1">
      <c r="B812" s="257"/>
      <c r="C812" s="291"/>
      <c r="D812" s="257"/>
    </row>
    <row r="813" spans="2:4" ht="21" customHeight="1">
      <c r="B813" s="257"/>
      <c r="C813" s="291"/>
      <c r="D813" s="257"/>
    </row>
    <row r="814" spans="2:4" ht="21" customHeight="1">
      <c r="B814" s="257"/>
      <c r="C814" s="291"/>
      <c r="D814" s="257"/>
    </row>
    <row r="815" spans="2:4" ht="21" customHeight="1">
      <c r="B815" s="257"/>
      <c r="C815" s="291"/>
      <c r="D815" s="257"/>
    </row>
    <row r="816" spans="2:4" ht="21" customHeight="1">
      <c r="B816" s="257"/>
      <c r="C816" s="291"/>
      <c r="D816" s="257"/>
    </row>
    <row r="817" spans="2:4" ht="21" customHeight="1">
      <c r="B817" s="257"/>
      <c r="C817" s="291"/>
      <c r="D817" s="257"/>
    </row>
    <row r="818" spans="2:4" ht="21" customHeight="1">
      <c r="B818" s="257"/>
      <c r="C818" s="291"/>
      <c r="D818" s="257"/>
    </row>
    <row r="819" spans="2:4" ht="21" customHeight="1">
      <c r="B819" s="257"/>
      <c r="C819" s="291"/>
      <c r="D819" s="257"/>
    </row>
    <row r="820" spans="2:4" ht="21" customHeight="1">
      <c r="B820" s="257"/>
      <c r="C820" s="291"/>
      <c r="D820" s="257"/>
    </row>
    <row r="821" spans="2:4" ht="21" customHeight="1">
      <c r="B821" s="257"/>
      <c r="C821" s="291"/>
      <c r="D821" s="257"/>
    </row>
    <row r="822" spans="2:4" ht="21" customHeight="1">
      <c r="B822" s="257"/>
      <c r="C822" s="291"/>
      <c r="D822" s="257"/>
    </row>
    <row r="823" spans="2:4" ht="21" customHeight="1">
      <c r="B823" s="257"/>
      <c r="C823" s="291"/>
      <c r="D823" s="257"/>
    </row>
    <row r="824" spans="2:4" ht="21" customHeight="1">
      <c r="B824" s="257"/>
      <c r="C824" s="291"/>
      <c r="D824" s="257"/>
    </row>
    <row r="825" spans="2:4" ht="21" customHeight="1">
      <c r="B825" s="257"/>
      <c r="C825" s="291"/>
      <c r="D825" s="257"/>
    </row>
    <row r="826" spans="2:4" ht="21" customHeight="1">
      <c r="B826" s="257"/>
      <c r="C826" s="291"/>
      <c r="D826" s="257"/>
    </row>
    <row r="827" spans="2:4" ht="21" customHeight="1">
      <c r="B827" s="257"/>
      <c r="C827" s="291"/>
      <c r="D827" s="257"/>
    </row>
    <row r="828" spans="2:4" ht="21" customHeight="1">
      <c r="B828" s="257"/>
      <c r="C828" s="291"/>
      <c r="D828" s="257"/>
    </row>
    <row r="829" spans="2:4" ht="21" customHeight="1">
      <c r="B829" s="257"/>
      <c r="C829" s="291"/>
      <c r="D829" s="257"/>
    </row>
    <row r="830" spans="2:4" ht="21" customHeight="1">
      <c r="B830" s="257"/>
      <c r="C830" s="291"/>
      <c r="D830" s="257"/>
    </row>
    <row r="831" spans="2:4" ht="21" customHeight="1">
      <c r="B831" s="257"/>
      <c r="C831" s="291"/>
      <c r="D831" s="257"/>
    </row>
    <row r="832" spans="2:4" ht="21" customHeight="1">
      <c r="B832" s="257"/>
      <c r="C832" s="291"/>
      <c r="D832" s="257"/>
    </row>
    <row r="833" spans="2:4" ht="21" customHeight="1">
      <c r="B833" s="257"/>
      <c r="C833" s="291"/>
      <c r="D833" s="257"/>
    </row>
    <row r="834" spans="2:4" ht="21" customHeight="1">
      <c r="B834" s="257"/>
      <c r="C834" s="291"/>
      <c r="D834" s="257"/>
    </row>
    <row r="835" spans="2:4" ht="21" customHeight="1">
      <c r="B835" s="257"/>
      <c r="C835" s="291"/>
      <c r="D835" s="257"/>
    </row>
    <row r="836" spans="2:4" ht="21" customHeight="1">
      <c r="B836" s="257"/>
      <c r="C836" s="291"/>
      <c r="D836" s="257"/>
    </row>
    <row r="837" spans="2:4" ht="21" customHeight="1">
      <c r="B837" s="257"/>
      <c r="C837" s="291"/>
      <c r="D837" s="257"/>
    </row>
    <row r="838" spans="2:4" ht="21" customHeight="1">
      <c r="B838" s="257"/>
      <c r="C838" s="291"/>
      <c r="D838" s="257"/>
    </row>
    <row r="839" spans="2:4" ht="21" customHeight="1">
      <c r="B839" s="257"/>
      <c r="C839" s="291"/>
      <c r="D839" s="257"/>
    </row>
    <row r="840" spans="2:4" ht="21" customHeight="1">
      <c r="B840" s="257"/>
      <c r="C840" s="291"/>
      <c r="D840" s="257"/>
    </row>
    <row r="841" spans="2:4" ht="21" customHeight="1">
      <c r="B841" s="257"/>
      <c r="C841" s="291"/>
      <c r="D841" s="257"/>
    </row>
    <row r="842" spans="2:4" ht="21" customHeight="1">
      <c r="B842" s="257"/>
      <c r="C842" s="291"/>
      <c r="D842" s="257"/>
    </row>
    <row r="843" spans="2:4" ht="21" customHeight="1">
      <c r="B843" s="257"/>
      <c r="C843" s="291"/>
      <c r="D843" s="257"/>
    </row>
    <row r="844" spans="2:4" ht="21" customHeight="1">
      <c r="B844" s="257"/>
      <c r="C844" s="291"/>
      <c r="D844" s="257"/>
    </row>
    <row r="845" spans="2:4" ht="21" customHeight="1">
      <c r="B845" s="257"/>
      <c r="C845" s="291"/>
      <c r="D845" s="257"/>
    </row>
    <row r="846" spans="2:4" ht="21" customHeight="1">
      <c r="B846" s="257"/>
      <c r="C846" s="291"/>
      <c r="D846" s="257"/>
    </row>
    <row r="847" spans="2:4" ht="21" customHeight="1">
      <c r="B847" s="257"/>
      <c r="C847" s="291"/>
      <c r="D847" s="257"/>
    </row>
    <row r="848" spans="2:4" ht="21" customHeight="1">
      <c r="B848" s="257"/>
      <c r="C848" s="291"/>
      <c r="D848" s="257"/>
    </row>
    <row r="849" spans="2:4" ht="21" customHeight="1">
      <c r="B849" s="257"/>
      <c r="C849" s="291"/>
      <c r="D849" s="257"/>
    </row>
    <row r="850" spans="2:4" ht="21" customHeight="1">
      <c r="B850" s="257"/>
      <c r="C850" s="291"/>
      <c r="D850" s="257"/>
    </row>
    <row r="851" spans="2:4" ht="21" customHeight="1">
      <c r="B851" s="257"/>
      <c r="C851" s="291"/>
      <c r="D851" s="257"/>
    </row>
    <row r="852" spans="2:4" ht="21" customHeight="1">
      <c r="B852" s="257"/>
      <c r="C852" s="291"/>
      <c r="D852" s="257"/>
    </row>
    <row r="853" spans="2:4" ht="21" customHeight="1">
      <c r="B853" s="257"/>
      <c r="C853" s="291"/>
      <c r="D853" s="257"/>
    </row>
    <row r="854" spans="2:4" ht="21" customHeight="1">
      <c r="B854" s="257"/>
      <c r="C854" s="291"/>
      <c r="D854" s="257"/>
    </row>
    <row r="855" spans="2:4" ht="21" customHeight="1">
      <c r="B855" s="257"/>
      <c r="C855" s="291"/>
      <c r="D855" s="257"/>
    </row>
    <row r="856" spans="2:4" ht="21" customHeight="1">
      <c r="B856" s="257"/>
      <c r="C856" s="291"/>
      <c r="D856" s="257"/>
    </row>
    <row r="857" spans="2:4" ht="21" customHeight="1">
      <c r="B857" s="257"/>
      <c r="C857" s="291"/>
      <c r="D857" s="257"/>
    </row>
    <row r="858" spans="2:4" ht="21" customHeight="1">
      <c r="B858" s="257"/>
      <c r="C858" s="291"/>
      <c r="D858" s="257"/>
    </row>
    <row r="859" spans="2:4" ht="21" customHeight="1">
      <c r="B859" s="257"/>
      <c r="C859" s="291"/>
      <c r="D859" s="257"/>
    </row>
    <row r="860" spans="2:4" ht="21" customHeight="1">
      <c r="B860" s="257"/>
      <c r="C860" s="291"/>
      <c r="D860" s="257"/>
    </row>
    <row r="861" spans="2:4" ht="21" customHeight="1">
      <c r="B861" s="257"/>
      <c r="C861" s="291"/>
      <c r="D861" s="257"/>
    </row>
    <row r="862" spans="2:4" ht="21" customHeight="1">
      <c r="B862" s="257"/>
      <c r="C862" s="291"/>
      <c r="D862" s="257"/>
    </row>
    <row r="863" spans="2:4" ht="21" customHeight="1">
      <c r="B863" s="257"/>
      <c r="C863" s="291"/>
      <c r="D863" s="257"/>
    </row>
    <row r="864" spans="2:4" ht="21" customHeight="1">
      <c r="B864" s="257"/>
      <c r="C864" s="291"/>
      <c r="D864" s="257"/>
    </row>
    <row r="865" spans="2:4" ht="21" customHeight="1">
      <c r="B865" s="257"/>
      <c r="C865" s="291"/>
      <c r="D865" s="257"/>
    </row>
    <row r="866" spans="2:4" ht="21" customHeight="1">
      <c r="B866" s="257"/>
      <c r="C866" s="291"/>
      <c r="D866" s="257"/>
    </row>
    <row r="867" spans="2:4" ht="21" customHeight="1">
      <c r="B867" s="257"/>
      <c r="C867" s="291"/>
      <c r="D867" s="257"/>
    </row>
    <row r="868" spans="2:4" ht="21" customHeight="1">
      <c r="B868" s="257"/>
      <c r="C868" s="291"/>
      <c r="D868" s="257"/>
    </row>
    <row r="869" spans="2:4" ht="21" customHeight="1">
      <c r="B869" s="257"/>
      <c r="C869" s="291"/>
      <c r="D869" s="257"/>
    </row>
    <row r="870" spans="2:4" ht="21" customHeight="1">
      <c r="B870" s="257"/>
      <c r="C870" s="291"/>
      <c r="D870" s="257"/>
    </row>
    <row r="871" spans="2:4" ht="21" customHeight="1">
      <c r="B871" s="257"/>
      <c r="C871" s="291"/>
      <c r="D871" s="257"/>
    </row>
    <row r="872" spans="2:4" ht="21" customHeight="1">
      <c r="B872" s="257"/>
      <c r="C872" s="291"/>
      <c r="D872" s="257"/>
    </row>
    <row r="873" spans="2:4" ht="21" customHeight="1">
      <c r="B873" s="257"/>
      <c r="C873" s="291"/>
      <c r="D873" s="257"/>
    </row>
  </sheetData>
  <mergeCells count="14">
    <mergeCell ref="A3:D3"/>
    <mergeCell ref="A79:D79"/>
    <mergeCell ref="A80:D80"/>
    <mergeCell ref="A1:D1"/>
    <mergeCell ref="A2:D2"/>
    <mergeCell ref="A57:D57"/>
    <mergeCell ref="A58:D58"/>
    <mergeCell ref="A78:D78"/>
    <mergeCell ref="A61:C61"/>
    <mergeCell ref="A64:C64"/>
    <mergeCell ref="A65:C65"/>
    <mergeCell ref="A39:D39"/>
    <mergeCell ref="A40:D40"/>
    <mergeCell ref="A41:D41"/>
  </mergeCells>
  <phoneticPr fontId="2" type="noConversion"/>
  <pageMargins left="0.39370078740157483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9"/>
  <sheetViews>
    <sheetView view="pageBreakPreview" topLeftCell="A37" workbookViewId="0">
      <selection activeCell="D10" sqref="D10"/>
    </sheetView>
  </sheetViews>
  <sheetFormatPr defaultRowHeight="21"/>
  <cols>
    <col min="1" max="1" width="6.42578125" style="5" customWidth="1"/>
    <col min="2" max="2" width="11.140625" style="5" customWidth="1"/>
    <col min="3" max="3" width="11.5703125" style="135" customWidth="1"/>
    <col min="4" max="4" width="45.85546875" style="5" customWidth="1"/>
    <col min="5" max="5" width="15.85546875" style="136" customWidth="1"/>
    <col min="6" max="16384" width="9.140625" style="5"/>
  </cols>
  <sheetData>
    <row r="1" spans="1:8">
      <c r="A1" s="307" t="s">
        <v>461</v>
      </c>
      <c r="B1" s="307"/>
      <c r="C1" s="307"/>
      <c r="D1" s="307"/>
      <c r="E1" s="307"/>
    </row>
    <row r="2" spans="1:8">
      <c r="A2" s="307" t="s">
        <v>222</v>
      </c>
      <c r="B2" s="307"/>
      <c r="C2" s="307"/>
      <c r="D2" s="307"/>
      <c r="E2" s="307"/>
    </row>
    <row r="3" spans="1:8">
      <c r="A3" s="128" t="s">
        <v>103</v>
      </c>
      <c r="B3" s="128" t="s">
        <v>104</v>
      </c>
      <c r="C3" s="129" t="s">
        <v>105</v>
      </c>
      <c r="D3" s="128" t="s">
        <v>106</v>
      </c>
      <c r="E3" s="130" t="s">
        <v>107</v>
      </c>
      <c r="H3" s="5" t="s">
        <v>369</v>
      </c>
    </row>
    <row r="4" spans="1:8">
      <c r="A4" s="131">
        <v>1</v>
      </c>
      <c r="B4" s="162">
        <v>21199</v>
      </c>
      <c r="C4" s="132" t="s">
        <v>386</v>
      </c>
      <c r="D4" s="131" t="s">
        <v>387</v>
      </c>
      <c r="E4" s="133">
        <v>50000</v>
      </c>
    </row>
    <row r="5" spans="1:8">
      <c r="A5" s="131">
        <v>2</v>
      </c>
      <c r="B5" s="162">
        <v>21204</v>
      </c>
      <c r="C5" s="132" t="s">
        <v>388</v>
      </c>
      <c r="D5" s="131" t="s">
        <v>389</v>
      </c>
      <c r="E5" s="133">
        <v>50000</v>
      </c>
    </row>
    <row r="6" spans="1:8">
      <c r="A6" s="131">
        <v>3</v>
      </c>
      <c r="B6" s="162">
        <v>21085</v>
      </c>
      <c r="C6" s="132" t="s">
        <v>325</v>
      </c>
      <c r="D6" s="131" t="s">
        <v>189</v>
      </c>
      <c r="E6" s="133">
        <v>44000</v>
      </c>
    </row>
    <row r="7" spans="1:8">
      <c r="A7" s="131">
        <v>4</v>
      </c>
      <c r="B7" s="162">
        <v>21152</v>
      </c>
      <c r="C7" s="132" t="s">
        <v>374</v>
      </c>
      <c r="D7" s="131" t="s">
        <v>190</v>
      </c>
      <c r="E7" s="133">
        <v>40000</v>
      </c>
    </row>
    <row r="8" spans="1:8">
      <c r="A8" s="131">
        <v>5</v>
      </c>
      <c r="B8" s="162">
        <v>240497</v>
      </c>
      <c r="C8" s="132" t="s">
        <v>450</v>
      </c>
      <c r="D8" s="131" t="s">
        <v>191</v>
      </c>
      <c r="E8" s="133">
        <v>16000</v>
      </c>
    </row>
    <row r="9" spans="1:8">
      <c r="A9" s="131">
        <v>6</v>
      </c>
      <c r="B9" s="162">
        <v>21183</v>
      </c>
      <c r="C9" s="132" t="s">
        <v>382</v>
      </c>
      <c r="D9" s="131" t="s">
        <v>192</v>
      </c>
      <c r="E9" s="133">
        <v>76000</v>
      </c>
    </row>
    <row r="10" spans="1:8">
      <c r="A10" s="131">
        <v>7</v>
      </c>
      <c r="B10" s="162">
        <v>21101</v>
      </c>
      <c r="C10" s="132" t="s">
        <v>336</v>
      </c>
      <c r="D10" s="131" t="s">
        <v>337</v>
      </c>
      <c r="E10" s="133">
        <v>24000</v>
      </c>
    </row>
    <row r="11" spans="1:8">
      <c r="A11" s="131">
        <v>8</v>
      </c>
      <c r="B11" s="162">
        <v>21075</v>
      </c>
      <c r="C11" s="132" t="s">
        <v>326</v>
      </c>
      <c r="D11" s="131" t="s">
        <v>193</v>
      </c>
      <c r="E11" s="133">
        <v>40000</v>
      </c>
    </row>
    <row r="12" spans="1:8">
      <c r="A12" s="131">
        <v>9</v>
      </c>
      <c r="B12" s="162">
        <v>240493</v>
      </c>
      <c r="C12" s="132" t="s">
        <v>449</v>
      </c>
      <c r="D12" s="131" t="s">
        <v>194</v>
      </c>
      <c r="E12" s="133">
        <v>30000</v>
      </c>
    </row>
    <row r="13" spans="1:8">
      <c r="A13" s="131">
        <v>10</v>
      </c>
      <c r="B13" s="162">
        <v>21096</v>
      </c>
      <c r="C13" s="132" t="s">
        <v>334</v>
      </c>
      <c r="D13" s="131" t="s">
        <v>335</v>
      </c>
      <c r="E13" s="133">
        <v>30000</v>
      </c>
    </row>
    <row r="14" spans="1:8">
      <c r="A14" s="131">
        <v>11</v>
      </c>
      <c r="B14" s="162">
        <v>21144</v>
      </c>
      <c r="C14" s="132" t="s">
        <v>373</v>
      </c>
      <c r="D14" s="131" t="s">
        <v>195</v>
      </c>
      <c r="E14" s="133">
        <v>100000</v>
      </c>
    </row>
    <row r="15" spans="1:8">
      <c r="A15" s="131">
        <v>12</v>
      </c>
      <c r="B15" s="162">
        <v>20871</v>
      </c>
      <c r="C15" s="132" t="s">
        <v>327</v>
      </c>
      <c r="D15" s="131" t="s">
        <v>196</v>
      </c>
      <c r="E15" s="133">
        <v>40000</v>
      </c>
    </row>
    <row r="16" spans="1:8">
      <c r="A16" s="131">
        <v>13</v>
      </c>
      <c r="B16" s="162">
        <v>240147</v>
      </c>
      <c r="C16" s="132" t="s">
        <v>328</v>
      </c>
      <c r="D16" s="131" t="s">
        <v>197</v>
      </c>
      <c r="E16" s="133">
        <v>39000</v>
      </c>
    </row>
    <row r="17" spans="1:12">
      <c r="A17" s="131">
        <v>14</v>
      </c>
      <c r="B17" s="162">
        <v>21143</v>
      </c>
      <c r="C17" s="132" t="s">
        <v>372</v>
      </c>
      <c r="D17" s="131" t="s">
        <v>329</v>
      </c>
      <c r="E17" s="133">
        <v>100000</v>
      </c>
    </row>
    <row r="18" spans="1:12">
      <c r="A18" s="131">
        <v>15</v>
      </c>
      <c r="B18" s="162">
        <v>21047</v>
      </c>
      <c r="C18" s="132" t="s">
        <v>328</v>
      </c>
      <c r="D18" s="131" t="s">
        <v>225</v>
      </c>
      <c r="E18" s="133">
        <v>47000</v>
      </c>
    </row>
    <row r="19" spans="1:12">
      <c r="A19" s="131">
        <v>16</v>
      </c>
      <c r="B19" s="162">
        <v>21066</v>
      </c>
      <c r="C19" s="132" t="s">
        <v>330</v>
      </c>
      <c r="D19" s="131" t="s">
        <v>331</v>
      </c>
      <c r="E19" s="133">
        <v>40000</v>
      </c>
    </row>
    <row r="20" spans="1:12">
      <c r="A20" s="131">
        <v>17</v>
      </c>
      <c r="B20" s="162">
        <v>21206</v>
      </c>
      <c r="C20" s="132" t="s">
        <v>391</v>
      </c>
      <c r="D20" s="131" t="s">
        <v>392</v>
      </c>
      <c r="E20" s="133">
        <v>13000</v>
      </c>
    </row>
    <row r="21" spans="1:12">
      <c r="A21" s="131">
        <v>18</v>
      </c>
      <c r="B21" s="162">
        <v>237770</v>
      </c>
      <c r="C21" s="132" t="s">
        <v>199</v>
      </c>
      <c r="D21" s="131" t="s">
        <v>200</v>
      </c>
      <c r="E21" s="133">
        <v>13780</v>
      </c>
    </row>
    <row r="22" spans="1:12">
      <c r="A22" s="131">
        <v>19</v>
      </c>
      <c r="B22" s="162">
        <v>237770</v>
      </c>
      <c r="C22" s="132" t="s">
        <v>141</v>
      </c>
      <c r="D22" s="131" t="s">
        <v>201</v>
      </c>
      <c r="E22" s="133">
        <v>8780</v>
      </c>
    </row>
    <row r="23" spans="1:12">
      <c r="A23" s="131">
        <v>20</v>
      </c>
      <c r="B23" s="162">
        <v>21225</v>
      </c>
      <c r="C23" s="132" t="s">
        <v>398</v>
      </c>
      <c r="D23" s="131" t="s">
        <v>399</v>
      </c>
      <c r="E23" s="133">
        <v>60000</v>
      </c>
    </row>
    <row r="24" spans="1:12">
      <c r="A24" s="131">
        <v>20</v>
      </c>
      <c r="B24" s="162">
        <v>21183</v>
      </c>
      <c r="C24" s="132" t="s">
        <v>381</v>
      </c>
      <c r="D24" s="131" t="s">
        <v>380</v>
      </c>
      <c r="E24" s="133">
        <v>20000</v>
      </c>
    </row>
    <row r="25" spans="1:12">
      <c r="A25" s="131">
        <v>21</v>
      </c>
      <c r="B25" s="162">
        <v>21115</v>
      </c>
      <c r="C25" s="132" t="s">
        <v>338</v>
      </c>
      <c r="D25" s="131" t="s">
        <v>339</v>
      </c>
      <c r="E25" s="133">
        <v>24000</v>
      </c>
    </row>
    <row r="26" spans="1:12">
      <c r="A26" s="131">
        <v>22</v>
      </c>
      <c r="B26" s="162">
        <v>21129</v>
      </c>
      <c r="C26" s="132" t="s">
        <v>370</v>
      </c>
      <c r="D26" s="131" t="s">
        <v>371</v>
      </c>
      <c r="E26" s="133">
        <v>26000</v>
      </c>
    </row>
    <row r="27" spans="1:12">
      <c r="A27" s="131">
        <v>23</v>
      </c>
      <c r="B27" s="162">
        <v>21201</v>
      </c>
      <c r="C27" s="132" t="s">
        <v>390</v>
      </c>
      <c r="D27" s="131" t="s">
        <v>198</v>
      </c>
      <c r="E27" s="133">
        <v>70000</v>
      </c>
      <c r="L27" s="5" t="s">
        <v>228</v>
      </c>
    </row>
    <row r="28" spans="1:12">
      <c r="A28" s="131">
        <v>24</v>
      </c>
      <c r="B28" s="162">
        <v>21054</v>
      </c>
      <c r="C28" s="132" t="s">
        <v>333</v>
      </c>
      <c r="D28" s="131" t="s">
        <v>226</v>
      </c>
      <c r="E28" s="133">
        <v>30000</v>
      </c>
    </row>
    <row r="29" spans="1:12">
      <c r="A29" s="306" t="s">
        <v>14</v>
      </c>
      <c r="B29" s="306"/>
      <c r="C29" s="306"/>
      <c r="D29" s="306"/>
      <c r="E29" s="134">
        <f>SUM(E4:E28)</f>
        <v>1031560</v>
      </c>
    </row>
    <row r="30" spans="1:12">
      <c r="E30" s="136" t="s">
        <v>228</v>
      </c>
    </row>
    <row r="32" spans="1:12">
      <c r="A32" s="308" t="s">
        <v>227</v>
      </c>
      <c r="B32" s="308"/>
      <c r="C32" s="308"/>
      <c r="D32" s="308"/>
      <c r="E32" s="308"/>
      <c r="F32" s="137"/>
    </row>
    <row r="33" spans="1:9">
      <c r="A33" s="305" t="s">
        <v>187</v>
      </c>
      <c r="B33" s="305"/>
      <c r="C33" s="305"/>
      <c r="D33" s="305"/>
      <c r="E33" s="305"/>
      <c r="F33" s="305"/>
    </row>
    <row r="34" spans="1:9">
      <c r="A34" s="305" t="s">
        <v>188</v>
      </c>
      <c r="B34" s="305"/>
      <c r="C34" s="305"/>
      <c r="D34" s="305"/>
      <c r="E34" s="305"/>
      <c r="F34" s="305"/>
    </row>
    <row r="36" spans="1:9">
      <c r="I36" s="5" t="s">
        <v>385</v>
      </c>
    </row>
    <row r="49" spans="5:5">
      <c r="E49" s="136">
        <v>0</v>
      </c>
    </row>
  </sheetData>
  <mergeCells count="6">
    <mergeCell ref="A33:F33"/>
    <mergeCell ref="A34:F34"/>
    <mergeCell ref="A29:D29"/>
    <mergeCell ref="A1:E1"/>
    <mergeCell ref="A2:E2"/>
    <mergeCell ref="A32:E32"/>
  </mergeCells>
  <phoneticPr fontId="2" type="noConversion"/>
  <pageMargins left="0.6692913385826772" right="0.39370078740157483" top="0.98425196850393704" bottom="0.98425196850393704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2"/>
  <sheetViews>
    <sheetView topLeftCell="A37" workbookViewId="0">
      <selection activeCell="G10" sqref="G10"/>
    </sheetView>
  </sheetViews>
  <sheetFormatPr defaultRowHeight="23.25"/>
  <cols>
    <col min="1" max="1" width="9.140625" style="93"/>
    <col min="2" max="2" width="35" style="93" customWidth="1"/>
    <col min="3" max="3" width="17.42578125" style="93" customWidth="1"/>
    <col min="4" max="4" width="12.42578125" style="93" customWidth="1"/>
    <col min="5" max="16384" width="9.140625" style="93"/>
  </cols>
  <sheetData>
    <row r="1" spans="1:5">
      <c r="A1" s="309" t="s">
        <v>462</v>
      </c>
      <c r="B1" s="309"/>
      <c r="C1" s="309"/>
      <c r="D1" s="309"/>
      <c r="E1" s="13"/>
    </row>
    <row r="2" spans="1:5">
      <c r="A2" s="309" t="s">
        <v>220</v>
      </c>
      <c r="B2" s="309"/>
      <c r="C2" s="309"/>
      <c r="D2" s="309"/>
      <c r="E2" s="13"/>
    </row>
    <row r="3" spans="1:5">
      <c r="A3" s="309" t="s">
        <v>202</v>
      </c>
      <c r="B3" s="309"/>
      <c r="C3" s="309"/>
      <c r="D3" s="309"/>
    </row>
    <row r="5" spans="1:5">
      <c r="A5" s="94" t="s">
        <v>103</v>
      </c>
      <c r="B5" s="94" t="s">
        <v>19</v>
      </c>
      <c r="C5" s="94" t="s">
        <v>59</v>
      </c>
      <c r="D5" s="94" t="s">
        <v>203</v>
      </c>
    </row>
    <row r="6" spans="1:5">
      <c r="A6" s="106">
        <v>1</v>
      </c>
      <c r="B6" s="107" t="s">
        <v>204</v>
      </c>
      <c r="C6" s="108">
        <v>100000</v>
      </c>
      <c r="D6" s="107"/>
    </row>
    <row r="7" spans="1:5">
      <c r="A7" s="109">
        <v>2</v>
      </c>
      <c r="B7" s="110" t="s">
        <v>205</v>
      </c>
      <c r="C7" s="111">
        <v>100000</v>
      </c>
      <c r="D7" s="110"/>
    </row>
    <row r="8" spans="1:5">
      <c r="A8" s="109">
        <v>3</v>
      </c>
      <c r="B8" s="110" t="s">
        <v>206</v>
      </c>
      <c r="C8" s="111">
        <v>100000</v>
      </c>
      <c r="D8" s="110"/>
    </row>
    <row r="9" spans="1:5">
      <c r="A9" s="109">
        <v>4</v>
      </c>
      <c r="B9" s="110" t="s">
        <v>207</v>
      </c>
      <c r="C9" s="111">
        <v>100000</v>
      </c>
      <c r="D9" s="110"/>
    </row>
    <row r="10" spans="1:5">
      <c r="A10" s="109">
        <v>5</v>
      </c>
      <c r="B10" s="110" t="s">
        <v>208</v>
      </c>
      <c r="C10" s="111">
        <v>100000</v>
      </c>
      <c r="D10" s="110"/>
    </row>
    <row r="11" spans="1:5">
      <c r="A11" s="109">
        <v>6</v>
      </c>
      <c r="B11" s="110" t="s">
        <v>209</v>
      </c>
      <c r="C11" s="111">
        <v>100000</v>
      </c>
      <c r="D11" s="110"/>
    </row>
    <row r="12" spans="1:5">
      <c r="A12" s="109">
        <v>7</v>
      </c>
      <c r="B12" s="110" t="s">
        <v>210</v>
      </c>
      <c r="C12" s="111">
        <v>100000</v>
      </c>
      <c r="D12" s="110"/>
    </row>
    <row r="13" spans="1:5">
      <c r="A13" s="109">
        <v>8</v>
      </c>
      <c r="B13" s="110" t="s">
        <v>211</v>
      </c>
      <c r="C13" s="111">
        <v>100000</v>
      </c>
      <c r="D13" s="110"/>
    </row>
    <row r="14" spans="1:5">
      <c r="A14" s="109">
        <v>9</v>
      </c>
      <c r="B14" s="110" t="s">
        <v>212</v>
      </c>
      <c r="C14" s="111">
        <v>100000</v>
      </c>
      <c r="D14" s="110"/>
    </row>
    <row r="15" spans="1:5">
      <c r="A15" s="109">
        <v>10</v>
      </c>
      <c r="B15" s="110" t="s">
        <v>213</v>
      </c>
      <c r="C15" s="111">
        <v>100000</v>
      </c>
      <c r="D15" s="110"/>
    </row>
    <row r="16" spans="1:5">
      <c r="A16" s="112">
        <v>11</v>
      </c>
      <c r="B16" s="113" t="s">
        <v>214</v>
      </c>
      <c r="C16" s="114">
        <v>100000</v>
      </c>
      <c r="D16" s="113"/>
    </row>
    <row r="17" spans="1:4" ht="24" thickBot="1">
      <c r="C17" s="115">
        <f>SUM(C6:C16)</f>
        <v>1100000</v>
      </c>
      <c r="D17" s="116"/>
    </row>
    <row r="18" spans="1:4" ht="24" thickTop="1"/>
    <row r="20" spans="1:4">
      <c r="A20" s="93" t="s">
        <v>215</v>
      </c>
      <c r="D20" s="93" t="s">
        <v>216</v>
      </c>
    </row>
    <row r="21" spans="1:4">
      <c r="A21" s="93" t="s">
        <v>217</v>
      </c>
      <c r="C21" s="93" t="s">
        <v>221</v>
      </c>
    </row>
    <row r="22" spans="1:4">
      <c r="A22" s="93" t="s">
        <v>218</v>
      </c>
      <c r="C22" s="93" t="s">
        <v>219</v>
      </c>
    </row>
  </sheetData>
  <mergeCells count="3">
    <mergeCell ref="A3:D3"/>
    <mergeCell ref="A1:D1"/>
    <mergeCell ref="A2:D2"/>
  </mergeCells>
  <phoneticPr fontId="2" type="noConversion"/>
  <pageMargins left="1" right="1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4"/>
  <sheetViews>
    <sheetView view="pageBreakPreview" topLeftCell="A49" workbookViewId="0">
      <selection activeCell="I7" sqref="I7"/>
    </sheetView>
  </sheetViews>
  <sheetFormatPr defaultRowHeight="23.25"/>
  <cols>
    <col min="1" max="1" width="6.42578125" style="93" customWidth="1"/>
    <col min="2" max="2" width="11.140625" style="93" customWidth="1"/>
    <col min="3" max="3" width="11.5703125" style="103" customWidth="1"/>
    <col min="4" max="4" width="43" style="93" customWidth="1"/>
    <col min="5" max="5" width="14" style="92" customWidth="1"/>
    <col min="6" max="6" width="10.28515625" style="92" bestFit="1" customWidth="1"/>
    <col min="7" max="16384" width="9.140625" style="93"/>
  </cols>
  <sheetData>
    <row r="1" spans="1:6">
      <c r="A1" s="309" t="s">
        <v>462</v>
      </c>
      <c r="B1" s="309"/>
      <c r="C1" s="309"/>
      <c r="D1" s="309"/>
      <c r="E1" s="309"/>
      <c r="F1" s="309"/>
    </row>
    <row r="2" spans="1:6">
      <c r="A2" s="309" t="s">
        <v>323</v>
      </c>
      <c r="B2" s="309"/>
      <c r="C2" s="309"/>
      <c r="D2" s="309"/>
      <c r="E2" s="309"/>
      <c r="F2" s="309"/>
    </row>
    <row r="3" spans="1:6">
      <c r="A3" s="311" t="s">
        <v>223</v>
      </c>
      <c r="B3" s="311"/>
      <c r="C3" s="311"/>
      <c r="D3" s="311"/>
      <c r="E3" s="311"/>
      <c r="F3" s="311"/>
    </row>
    <row r="4" spans="1:6">
      <c r="A4" s="94" t="s">
        <v>103</v>
      </c>
      <c r="B4" s="94" t="s">
        <v>104</v>
      </c>
      <c r="C4" s="95" t="s">
        <v>105</v>
      </c>
      <c r="D4" s="94" t="s">
        <v>106</v>
      </c>
      <c r="E4" s="96" t="s">
        <v>107</v>
      </c>
      <c r="F4" s="96" t="s">
        <v>108</v>
      </c>
    </row>
    <row r="5" spans="1:6">
      <c r="A5" s="97">
        <v>1</v>
      </c>
      <c r="B5" s="98">
        <v>16233</v>
      </c>
      <c r="C5" s="99" t="s">
        <v>109</v>
      </c>
      <c r="D5" s="97" t="s">
        <v>400</v>
      </c>
      <c r="E5" s="100">
        <v>47300</v>
      </c>
      <c r="F5" s="100">
        <v>238</v>
      </c>
    </row>
    <row r="6" spans="1:6">
      <c r="A6" s="97">
        <v>2</v>
      </c>
      <c r="B6" s="98">
        <v>16233</v>
      </c>
      <c r="C6" s="99" t="s">
        <v>110</v>
      </c>
      <c r="D6" s="97" t="s">
        <v>111</v>
      </c>
      <c r="E6" s="100">
        <v>100000</v>
      </c>
      <c r="F6" s="100">
        <v>250</v>
      </c>
    </row>
    <row r="7" spans="1:6">
      <c r="A7" s="97">
        <v>3</v>
      </c>
      <c r="B7" s="98">
        <v>17025</v>
      </c>
      <c r="C7" s="99" t="s">
        <v>112</v>
      </c>
      <c r="D7" s="97" t="s">
        <v>113</v>
      </c>
      <c r="E7" s="100">
        <v>40000</v>
      </c>
      <c r="F7" s="100">
        <v>338</v>
      </c>
    </row>
    <row r="8" spans="1:6">
      <c r="A8" s="97">
        <v>4</v>
      </c>
      <c r="B8" s="98">
        <v>17025</v>
      </c>
      <c r="C8" s="99" t="s">
        <v>114</v>
      </c>
      <c r="D8" s="97" t="s">
        <v>115</v>
      </c>
      <c r="E8" s="100">
        <v>40000</v>
      </c>
      <c r="F8" s="100">
        <v>163</v>
      </c>
    </row>
    <row r="9" spans="1:6">
      <c r="A9" s="97">
        <v>5</v>
      </c>
      <c r="B9" s="98">
        <v>17165</v>
      </c>
      <c r="C9" s="99" t="s">
        <v>116</v>
      </c>
      <c r="D9" s="97" t="s">
        <v>117</v>
      </c>
      <c r="E9" s="100">
        <v>60000</v>
      </c>
      <c r="F9" s="100">
        <v>5250</v>
      </c>
    </row>
    <row r="10" spans="1:6">
      <c r="A10" s="97">
        <v>6</v>
      </c>
      <c r="B10" s="98">
        <v>17430</v>
      </c>
      <c r="C10" s="99" t="s">
        <v>118</v>
      </c>
      <c r="D10" s="97" t="s">
        <v>119</v>
      </c>
      <c r="E10" s="100">
        <v>30000</v>
      </c>
      <c r="F10" s="100">
        <v>375</v>
      </c>
    </row>
    <row r="11" spans="1:6">
      <c r="A11" s="97">
        <v>7</v>
      </c>
      <c r="B11" s="98">
        <v>17430</v>
      </c>
      <c r="C11" s="99" t="s">
        <v>120</v>
      </c>
      <c r="D11" s="97" t="s">
        <v>121</v>
      </c>
      <c r="E11" s="100">
        <v>30000</v>
      </c>
      <c r="F11" s="100">
        <v>188</v>
      </c>
    </row>
    <row r="12" spans="1:6">
      <c r="A12" s="97">
        <v>8</v>
      </c>
      <c r="B12" s="98">
        <v>17430</v>
      </c>
      <c r="C12" s="99" t="s">
        <v>122</v>
      </c>
      <c r="D12" s="97" t="s">
        <v>123</v>
      </c>
      <c r="E12" s="100">
        <v>20000</v>
      </c>
      <c r="F12" s="100">
        <v>250</v>
      </c>
    </row>
    <row r="13" spans="1:6">
      <c r="A13" s="97">
        <v>9</v>
      </c>
      <c r="B13" s="98">
        <v>17508</v>
      </c>
      <c r="C13" s="99" t="s">
        <v>124</v>
      </c>
      <c r="D13" s="97" t="s">
        <v>125</v>
      </c>
      <c r="E13" s="100">
        <v>14000</v>
      </c>
      <c r="F13" s="100">
        <v>88</v>
      </c>
    </row>
    <row r="14" spans="1:6">
      <c r="A14" s="97">
        <v>10</v>
      </c>
      <c r="B14" s="98">
        <v>17701</v>
      </c>
      <c r="C14" s="99" t="s">
        <v>126</v>
      </c>
      <c r="D14" s="97" t="s">
        <v>127</v>
      </c>
      <c r="E14" s="100">
        <v>23000</v>
      </c>
      <c r="F14" s="100">
        <v>288</v>
      </c>
    </row>
    <row r="15" spans="1:6">
      <c r="A15" s="97">
        <v>11</v>
      </c>
      <c r="B15" s="98">
        <v>17760</v>
      </c>
      <c r="C15" s="99" t="s">
        <v>128</v>
      </c>
      <c r="D15" s="97" t="s">
        <v>129</v>
      </c>
      <c r="E15" s="100">
        <v>30000</v>
      </c>
      <c r="F15" s="100">
        <f>1125+430+589+362</f>
        <v>2506</v>
      </c>
    </row>
    <row r="16" spans="1:6">
      <c r="A16" s="97">
        <v>12</v>
      </c>
      <c r="B16" s="98">
        <v>17931</v>
      </c>
      <c r="C16" s="99" t="s">
        <v>130</v>
      </c>
      <c r="D16" s="97" t="s">
        <v>131</v>
      </c>
      <c r="E16" s="100">
        <v>40000</v>
      </c>
      <c r="F16" s="100">
        <f>1858+430+589+362</f>
        <v>3239</v>
      </c>
    </row>
    <row r="17" spans="1:6">
      <c r="A17" s="97">
        <v>13</v>
      </c>
      <c r="B17" s="98">
        <v>18079</v>
      </c>
      <c r="C17" s="99" t="s">
        <v>132</v>
      </c>
      <c r="D17" s="97" t="s">
        <v>133</v>
      </c>
      <c r="E17" s="100">
        <v>15000</v>
      </c>
      <c r="F17" s="100">
        <v>750</v>
      </c>
    </row>
    <row r="18" spans="1:6">
      <c r="A18" s="97">
        <v>14</v>
      </c>
      <c r="B18" s="98">
        <v>18083</v>
      </c>
      <c r="C18" s="99" t="s">
        <v>134</v>
      </c>
      <c r="D18" s="97" t="s">
        <v>111</v>
      </c>
      <c r="E18" s="100">
        <v>10000</v>
      </c>
      <c r="F18" s="100">
        <v>125</v>
      </c>
    </row>
    <row r="19" spans="1:6">
      <c r="A19" s="97">
        <v>15</v>
      </c>
      <c r="B19" s="98">
        <v>18219</v>
      </c>
      <c r="C19" s="99" t="s">
        <v>135</v>
      </c>
      <c r="D19" s="97" t="s">
        <v>136</v>
      </c>
      <c r="E19" s="100">
        <v>25000</v>
      </c>
      <c r="F19" s="100">
        <v>313</v>
      </c>
    </row>
    <row r="20" spans="1:6">
      <c r="A20" s="97">
        <v>16</v>
      </c>
      <c r="B20" s="98">
        <v>18259</v>
      </c>
      <c r="C20" s="99" t="s">
        <v>137</v>
      </c>
      <c r="D20" s="97" t="s">
        <v>125</v>
      </c>
      <c r="E20" s="100">
        <v>7000</v>
      </c>
      <c r="F20" s="100">
        <v>88</v>
      </c>
    </row>
    <row r="21" spans="1:6">
      <c r="A21" s="97">
        <v>17</v>
      </c>
      <c r="B21" s="98">
        <v>18498</v>
      </c>
      <c r="C21" s="99" t="s">
        <v>138</v>
      </c>
      <c r="D21" s="97" t="s">
        <v>139</v>
      </c>
      <c r="E21" s="100">
        <v>13000</v>
      </c>
      <c r="F21" s="100">
        <v>82</v>
      </c>
    </row>
    <row r="22" spans="1:6">
      <c r="A22" s="97">
        <v>18</v>
      </c>
      <c r="B22" s="98">
        <v>18499</v>
      </c>
      <c r="C22" s="99" t="s">
        <v>140</v>
      </c>
      <c r="D22" s="97" t="s">
        <v>121</v>
      </c>
      <c r="E22" s="100">
        <v>14000</v>
      </c>
      <c r="F22" s="100">
        <v>175</v>
      </c>
    </row>
    <row r="23" spans="1:6">
      <c r="A23" s="97">
        <v>19</v>
      </c>
      <c r="B23" s="98">
        <v>237770</v>
      </c>
      <c r="C23" s="99" t="s">
        <v>141</v>
      </c>
      <c r="D23" s="97" t="s">
        <v>142</v>
      </c>
      <c r="E23" s="100">
        <v>25000</v>
      </c>
      <c r="F23" s="100">
        <v>1151</v>
      </c>
    </row>
    <row r="24" spans="1:6">
      <c r="A24" s="97">
        <v>20</v>
      </c>
      <c r="B24" s="98">
        <v>18820</v>
      </c>
      <c r="C24" s="99" t="s">
        <v>143</v>
      </c>
      <c r="D24" s="97" t="s">
        <v>123</v>
      </c>
      <c r="E24" s="100">
        <v>9000</v>
      </c>
      <c r="F24" s="100">
        <v>113</v>
      </c>
    </row>
    <row r="25" spans="1:6">
      <c r="A25" s="97">
        <v>21</v>
      </c>
      <c r="B25" s="98">
        <v>18820</v>
      </c>
      <c r="C25" s="99" t="s">
        <v>144</v>
      </c>
      <c r="D25" s="97" t="s">
        <v>145</v>
      </c>
      <c r="E25" s="100">
        <v>26000</v>
      </c>
      <c r="F25" s="100">
        <v>163</v>
      </c>
    </row>
    <row r="26" spans="1:6">
      <c r="A26" s="97">
        <v>22</v>
      </c>
      <c r="B26" s="98">
        <v>18825</v>
      </c>
      <c r="C26" s="99" t="s">
        <v>146</v>
      </c>
      <c r="D26" s="97" t="s">
        <v>123</v>
      </c>
      <c r="E26" s="100">
        <v>15000</v>
      </c>
      <c r="F26" s="100">
        <v>188</v>
      </c>
    </row>
    <row r="27" spans="1:6">
      <c r="A27" s="97">
        <v>23</v>
      </c>
      <c r="B27" s="98">
        <v>18910</v>
      </c>
      <c r="C27" s="99" t="s">
        <v>147</v>
      </c>
      <c r="D27" s="97" t="s">
        <v>148</v>
      </c>
      <c r="E27" s="100">
        <v>39000</v>
      </c>
      <c r="F27" s="100">
        <v>1219</v>
      </c>
    </row>
    <row r="28" spans="1:6">
      <c r="A28" s="97">
        <v>24</v>
      </c>
      <c r="B28" s="98">
        <v>18974</v>
      </c>
      <c r="C28" s="99" t="s">
        <v>149</v>
      </c>
      <c r="D28" s="97" t="s">
        <v>150</v>
      </c>
      <c r="E28" s="100">
        <v>25000</v>
      </c>
      <c r="F28" s="100">
        <v>313</v>
      </c>
    </row>
    <row r="29" spans="1:6">
      <c r="A29" s="97">
        <v>25</v>
      </c>
      <c r="B29" s="98">
        <v>19192</v>
      </c>
      <c r="C29" s="99" t="s">
        <v>151</v>
      </c>
      <c r="D29" s="97" t="s">
        <v>152</v>
      </c>
      <c r="E29" s="100">
        <v>16000</v>
      </c>
      <c r="F29" s="100">
        <v>200</v>
      </c>
    </row>
    <row r="30" spans="1:6">
      <c r="A30" s="97">
        <v>26</v>
      </c>
      <c r="B30" s="98">
        <v>19202</v>
      </c>
      <c r="C30" s="99" t="s">
        <v>153</v>
      </c>
      <c r="D30" s="97" t="s">
        <v>154</v>
      </c>
      <c r="E30" s="100">
        <v>26000</v>
      </c>
      <c r="F30" s="100">
        <v>325</v>
      </c>
    </row>
    <row r="31" spans="1:6">
      <c r="A31" s="97">
        <v>27</v>
      </c>
      <c r="B31" s="101">
        <v>19225</v>
      </c>
      <c r="C31" s="102" t="s">
        <v>155</v>
      </c>
      <c r="D31" s="97" t="s">
        <v>145</v>
      </c>
      <c r="E31" s="100">
        <v>15000</v>
      </c>
      <c r="F31" s="100">
        <v>188</v>
      </c>
    </row>
    <row r="33" spans="1:6" ht="23.1" customHeight="1">
      <c r="A33" s="94" t="s">
        <v>103</v>
      </c>
      <c r="B33" s="94" t="s">
        <v>104</v>
      </c>
      <c r="C33" s="95" t="s">
        <v>105</v>
      </c>
      <c r="D33" s="94" t="s">
        <v>106</v>
      </c>
      <c r="E33" s="96" t="s">
        <v>107</v>
      </c>
      <c r="F33" s="96" t="s">
        <v>108</v>
      </c>
    </row>
    <row r="34" spans="1:6" ht="23.1" customHeight="1">
      <c r="A34" s="97">
        <v>28</v>
      </c>
      <c r="B34" s="98">
        <v>19283</v>
      </c>
      <c r="C34" s="99" t="s">
        <v>156</v>
      </c>
      <c r="D34" s="97" t="s">
        <v>157</v>
      </c>
      <c r="E34" s="100">
        <v>16600</v>
      </c>
      <c r="F34" s="100">
        <v>208</v>
      </c>
    </row>
    <row r="35" spans="1:6" ht="23.1" customHeight="1">
      <c r="A35" s="97">
        <v>29</v>
      </c>
      <c r="B35" s="98">
        <v>19288</v>
      </c>
      <c r="C35" s="99" t="s">
        <v>158</v>
      </c>
      <c r="D35" s="97" t="s">
        <v>159</v>
      </c>
      <c r="E35" s="100">
        <v>9000</v>
      </c>
      <c r="F35" s="100">
        <v>225</v>
      </c>
    </row>
    <row r="36" spans="1:6" ht="23.1" customHeight="1">
      <c r="A36" s="97">
        <v>30</v>
      </c>
      <c r="B36" s="98">
        <v>19400</v>
      </c>
      <c r="C36" s="99" t="s">
        <v>160</v>
      </c>
      <c r="D36" s="97" t="s">
        <v>161</v>
      </c>
      <c r="E36" s="100">
        <v>25000</v>
      </c>
      <c r="F36" s="100">
        <v>1250</v>
      </c>
    </row>
    <row r="37" spans="1:6" ht="23.1" customHeight="1">
      <c r="A37" s="97">
        <v>31</v>
      </c>
      <c r="B37" s="98">
        <v>19429</v>
      </c>
      <c r="C37" s="99" t="s">
        <v>162</v>
      </c>
      <c r="D37" s="97" t="s">
        <v>163</v>
      </c>
      <c r="E37" s="100">
        <v>30000</v>
      </c>
      <c r="F37" s="100">
        <v>375</v>
      </c>
    </row>
    <row r="38" spans="1:6" ht="23.1" customHeight="1">
      <c r="A38" s="97">
        <v>32</v>
      </c>
      <c r="B38" s="98">
        <v>19653</v>
      </c>
      <c r="C38" s="99" t="s">
        <v>164</v>
      </c>
      <c r="D38" s="97" t="s">
        <v>165</v>
      </c>
      <c r="E38" s="100">
        <v>50000</v>
      </c>
      <c r="F38" s="100">
        <v>313</v>
      </c>
    </row>
    <row r="39" spans="1:6" ht="23.1" customHeight="1">
      <c r="A39" s="97">
        <v>33</v>
      </c>
      <c r="B39" s="98">
        <v>19659</v>
      </c>
      <c r="C39" s="99" t="s">
        <v>166</v>
      </c>
      <c r="D39" s="97" t="s">
        <v>167</v>
      </c>
      <c r="E39" s="100">
        <v>13000</v>
      </c>
      <c r="F39" s="100">
        <v>82</v>
      </c>
    </row>
    <row r="40" spans="1:6" ht="23.1" customHeight="1">
      <c r="A40" s="97">
        <v>34</v>
      </c>
      <c r="B40" s="98">
        <v>19661</v>
      </c>
      <c r="C40" s="99" t="s">
        <v>168</v>
      </c>
      <c r="D40" s="97" t="s">
        <v>157</v>
      </c>
      <c r="E40" s="100">
        <v>16600</v>
      </c>
      <c r="F40" s="100">
        <v>104</v>
      </c>
    </row>
    <row r="41" spans="1:6" ht="23.1" customHeight="1">
      <c r="A41" s="97">
        <v>35</v>
      </c>
      <c r="B41" s="98">
        <v>19752</v>
      </c>
      <c r="C41" s="99" t="s">
        <v>169</v>
      </c>
      <c r="D41" s="97" t="s">
        <v>170</v>
      </c>
      <c r="E41" s="100">
        <v>20000</v>
      </c>
      <c r="F41" s="100">
        <v>125</v>
      </c>
    </row>
    <row r="42" spans="1:6" ht="23.1" customHeight="1">
      <c r="A42" s="97">
        <v>36</v>
      </c>
      <c r="B42" s="98">
        <v>19787</v>
      </c>
      <c r="C42" s="99" t="s">
        <v>171</v>
      </c>
      <c r="D42" s="97" t="s">
        <v>148</v>
      </c>
      <c r="E42" s="100">
        <v>39000</v>
      </c>
      <c r="F42" s="100">
        <v>488</v>
      </c>
    </row>
    <row r="43" spans="1:6" ht="23.1" customHeight="1">
      <c r="A43" s="97">
        <v>37</v>
      </c>
      <c r="B43" s="98">
        <v>19976</v>
      </c>
      <c r="C43" s="99" t="s">
        <v>172</v>
      </c>
      <c r="D43" s="97" t="s">
        <v>152</v>
      </c>
      <c r="E43" s="100">
        <v>40000</v>
      </c>
      <c r="F43" s="100">
        <v>250</v>
      </c>
    </row>
    <row r="44" spans="1:6" ht="23.1" customHeight="1">
      <c r="A44" s="97">
        <v>38</v>
      </c>
      <c r="B44" s="98">
        <v>239178</v>
      </c>
      <c r="C44" s="99" t="s">
        <v>173</v>
      </c>
      <c r="D44" s="97" t="s">
        <v>174</v>
      </c>
      <c r="E44" s="100">
        <v>13000</v>
      </c>
      <c r="F44" s="100">
        <v>82</v>
      </c>
    </row>
    <row r="45" spans="1:6" ht="23.1" customHeight="1">
      <c r="A45" s="97">
        <v>39</v>
      </c>
      <c r="B45" s="98">
        <v>239179</v>
      </c>
      <c r="C45" s="99" t="s">
        <v>175</v>
      </c>
      <c r="D45" s="97" t="s">
        <v>176</v>
      </c>
      <c r="E45" s="100">
        <v>50000</v>
      </c>
      <c r="F45" s="100">
        <v>625</v>
      </c>
    </row>
    <row r="46" spans="1:6" ht="23.1" customHeight="1">
      <c r="A46" s="97">
        <v>40</v>
      </c>
      <c r="B46" s="98">
        <v>239185</v>
      </c>
      <c r="C46" s="99" t="s">
        <v>177</v>
      </c>
      <c r="D46" s="97" t="s">
        <v>178</v>
      </c>
      <c r="E46" s="100">
        <v>16600</v>
      </c>
      <c r="F46" s="100">
        <v>104</v>
      </c>
    </row>
    <row r="47" spans="1:6" ht="23.1" customHeight="1">
      <c r="A47" s="97">
        <v>41</v>
      </c>
      <c r="B47" s="98">
        <v>239189</v>
      </c>
      <c r="C47" s="99" t="s">
        <v>179</v>
      </c>
      <c r="D47" s="97" t="s">
        <v>180</v>
      </c>
      <c r="E47" s="100">
        <v>15000</v>
      </c>
      <c r="F47" s="100">
        <v>282</v>
      </c>
    </row>
    <row r="48" spans="1:6" ht="23.1" customHeight="1">
      <c r="A48" s="97">
        <v>42</v>
      </c>
      <c r="B48" s="98">
        <v>239206</v>
      </c>
      <c r="C48" s="99" t="s">
        <v>181</v>
      </c>
      <c r="D48" s="97" t="s">
        <v>182</v>
      </c>
      <c r="E48" s="100">
        <v>60000</v>
      </c>
      <c r="F48" s="100">
        <v>375</v>
      </c>
    </row>
    <row r="49" spans="1:6" ht="23.1" customHeight="1">
      <c r="A49" s="97">
        <v>43</v>
      </c>
      <c r="B49" s="98">
        <v>239308</v>
      </c>
      <c r="C49" s="99" t="s">
        <v>183</v>
      </c>
      <c r="D49" s="97" t="s">
        <v>184</v>
      </c>
      <c r="E49" s="100">
        <v>20000</v>
      </c>
      <c r="F49" s="100">
        <v>125</v>
      </c>
    </row>
    <row r="50" spans="1:6" ht="23.1" customHeight="1">
      <c r="A50" s="97">
        <v>44</v>
      </c>
      <c r="B50" s="98">
        <v>239349</v>
      </c>
      <c r="C50" s="99" t="s">
        <v>185</v>
      </c>
      <c r="D50" s="97" t="s">
        <v>186</v>
      </c>
      <c r="E50" s="100">
        <v>39000</v>
      </c>
      <c r="F50" s="100">
        <v>244</v>
      </c>
    </row>
    <row r="51" spans="1:6" ht="23.1" customHeight="1">
      <c r="A51" s="97">
        <v>45</v>
      </c>
      <c r="B51" s="98">
        <v>20366</v>
      </c>
      <c r="C51" s="99" t="s">
        <v>303</v>
      </c>
      <c r="D51" s="97" t="s">
        <v>304</v>
      </c>
      <c r="E51" s="100">
        <v>26000</v>
      </c>
      <c r="F51" s="100">
        <v>163</v>
      </c>
    </row>
    <row r="52" spans="1:6" ht="23.1" customHeight="1">
      <c r="A52" s="97">
        <v>46</v>
      </c>
      <c r="B52" s="98">
        <v>20436</v>
      </c>
      <c r="C52" s="99" t="s">
        <v>340</v>
      </c>
      <c r="D52" s="97" t="s">
        <v>341</v>
      </c>
      <c r="E52" s="100">
        <v>60000</v>
      </c>
      <c r="F52" s="100">
        <v>375</v>
      </c>
    </row>
    <row r="53" spans="1:6" ht="23.1" customHeight="1">
      <c r="A53" s="97">
        <v>47</v>
      </c>
      <c r="B53" s="98">
        <v>20386</v>
      </c>
      <c r="C53" s="99" t="s">
        <v>342</v>
      </c>
      <c r="D53" s="97" t="s">
        <v>343</v>
      </c>
      <c r="E53" s="100">
        <v>40000</v>
      </c>
      <c r="F53" s="100">
        <v>1000</v>
      </c>
    </row>
    <row r="54" spans="1:6" ht="23.1" customHeight="1">
      <c r="A54" s="97">
        <v>48</v>
      </c>
      <c r="B54" s="98">
        <v>20582</v>
      </c>
      <c r="C54" s="99" t="s">
        <v>344</v>
      </c>
      <c r="D54" s="97" t="s">
        <v>345</v>
      </c>
      <c r="E54" s="100">
        <v>39000</v>
      </c>
      <c r="F54" s="100">
        <v>488</v>
      </c>
    </row>
    <row r="55" spans="1:6" ht="23.1" customHeight="1">
      <c r="A55" s="97">
        <v>49</v>
      </c>
      <c r="B55" s="98">
        <v>20913</v>
      </c>
      <c r="C55" s="99" t="s">
        <v>346</v>
      </c>
      <c r="D55" s="97" t="s">
        <v>184</v>
      </c>
      <c r="E55" s="100">
        <v>20000</v>
      </c>
      <c r="F55" s="100">
        <v>625</v>
      </c>
    </row>
    <row r="56" spans="1:6" ht="23.1" customHeight="1">
      <c r="A56" s="97">
        <v>50</v>
      </c>
      <c r="B56" s="98">
        <v>20681</v>
      </c>
      <c r="C56" s="99" t="s">
        <v>347</v>
      </c>
      <c r="D56" s="97" t="s">
        <v>331</v>
      </c>
      <c r="E56" s="100">
        <v>40000</v>
      </c>
      <c r="F56" s="100">
        <v>250</v>
      </c>
    </row>
    <row r="57" spans="1:6" ht="23.1" customHeight="1">
      <c r="A57" s="97">
        <v>51</v>
      </c>
      <c r="B57" s="98">
        <v>20766</v>
      </c>
      <c r="C57" s="99" t="s">
        <v>332</v>
      </c>
      <c r="D57" s="97" t="s">
        <v>383</v>
      </c>
      <c r="E57" s="100">
        <v>15000</v>
      </c>
      <c r="F57" s="100">
        <v>188</v>
      </c>
    </row>
    <row r="58" spans="1:6" ht="23.1" customHeight="1">
      <c r="A58" s="97"/>
      <c r="B58" s="98"/>
      <c r="C58" s="99"/>
      <c r="D58" s="97"/>
      <c r="E58" s="100"/>
      <c r="F58" s="100"/>
    </row>
    <row r="59" spans="1:6" ht="23.1" customHeight="1" thickBot="1">
      <c r="A59" s="312" t="s">
        <v>14</v>
      </c>
      <c r="B59" s="313"/>
      <c r="C59" s="313"/>
      <c r="D59" s="314"/>
      <c r="E59" s="104">
        <f>SUM(E5:E58)</f>
        <v>1467100</v>
      </c>
      <c r="F59" s="104">
        <f>SUM(F5:F57)</f>
        <v>26912</v>
      </c>
    </row>
    <row r="60" spans="1:6" ht="23.1" customHeight="1" thickTop="1">
      <c r="A60" s="105"/>
      <c r="B60" s="105"/>
      <c r="C60" s="105"/>
      <c r="D60" s="105"/>
      <c r="E60" s="105"/>
      <c r="F60" s="105"/>
    </row>
    <row r="61" spans="1:6" ht="23.1" customHeight="1">
      <c r="A61" s="310" t="s">
        <v>348</v>
      </c>
      <c r="B61" s="310"/>
      <c r="C61" s="310"/>
      <c r="D61" s="310"/>
      <c r="E61" s="310"/>
      <c r="F61" s="310"/>
    </row>
    <row r="62" spans="1:6" ht="23.1" customHeight="1">
      <c r="A62" s="310" t="s">
        <v>187</v>
      </c>
      <c r="B62" s="310"/>
      <c r="C62" s="310"/>
      <c r="D62" s="310"/>
      <c r="E62" s="310"/>
      <c r="F62" s="310"/>
    </row>
    <row r="63" spans="1:6" ht="23.1" customHeight="1">
      <c r="A63" s="310" t="s">
        <v>188</v>
      </c>
      <c r="B63" s="310"/>
      <c r="C63" s="310"/>
      <c r="D63" s="310"/>
      <c r="E63" s="310"/>
      <c r="F63" s="310"/>
    </row>
    <row r="64" spans="1:6" ht="18.95" customHeight="1"/>
  </sheetData>
  <mergeCells count="7">
    <mergeCell ref="A63:F63"/>
    <mergeCell ref="A1:F1"/>
    <mergeCell ref="A2:F2"/>
    <mergeCell ref="A3:F3"/>
    <mergeCell ref="A59:D59"/>
    <mergeCell ref="A61:F61"/>
    <mergeCell ref="A62:F62"/>
  </mergeCells>
  <phoneticPr fontId="2" type="noConversion"/>
  <pageMargins left="0.51181102362204722" right="0" top="0.74803149606299213" bottom="0.74803149606299213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5"/>
  <sheetViews>
    <sheetView view="pageBreakPreview" topLeftCell="A43" workbookViewId="0">
      <selection activeCell="H8" sqref="H8"/>
    </sheetView>
  </sheetViews>
  <sheetFormatPr defaultRowHeight="23.25"/>
  <cols>
    <col min="1" max="1" width="12.28515625" style="119" customWidth="1"/>
    <col min="2" max="2" width="33.85546875" style="119" customWidth="1"/>
    <col min="3" max="3" width="38.42578125" style="120" customWidth="1"/>
    <col min="4" max="16384" width="9.140625" style="93"/>
  </cols>
  <sheetData>
    <row r="1" spans="1:3">
      <c r="A1" s="307" t="s">
        <v>462</v>
      </c>
      <c r="B1" s="307"/>
      <c r="C1" s="307"/>
    </row>
    <row r="2" spans="1:3">
      <c r="A2" s="307" t="s">
        <v>323</v>
      </c>
      <c r="B2" s="307"/>
      <c r="C2" s="307"/>
    </row>
    <row r="3" spans="1:3">
      <c r="A3" s="307" t="s">
        <v>224</v>
      </c>
      <c r="B3" s="307"/>
      <c r="C3" s="307"/>
    </row>
    <row r="4" spans="1:3" ht="19.5" customHeight="1">
      <c r="A4" s="128" t="s">
        <v>103</v>
      </c>
      <c r="B4" s="128" t="s">
        <v>104</v>
      </c>
      <c r="C4" s="130" t="s">
        <v>229</v>
      </c>
    </row>
    <row r="5" spans="1:3" ht="19.5" customHeight="1">
      <c r="A5" s="163">
        <v>1</v>
      </c>
      <c r="B5" s="162">
        <v>235849</v>
      </c>
      <c r="C5" s="164">
        <v>103.54</v>
      </c>
    </row>
    <row r="6" spans="1:3" ht="19.5" customHeight="1">
      <c r="A6" s="163">
        <v>2</v>
      </c>
      <c r="B6" s="162">
        <v>236021</v>
      </c>
      <c r="C6" s="164">
        <v>136.72</v>
      </c>
    </row>
    <row r="7" spans="1:3" ht="19.5" customHeight="1">
      <c r="A7" s="163">
        <v>3</v>
      </c>
      <c r="B7" s="162">
        <v>236213</v>
      </c>
      <c r="C7" s="164">
        <v>211.02</v>
      </c>
    </row>
    <row r="8" spans="1:3" ht="19.5" customHeight="1">
      <c r="A8" s="163">
        <v>4</v>
      </c>
      <c r="B8" s="162">
        <v>236394</v>
      </c>
      <c r="C8" s="164">
        <v>57.48</v>
      </c>
    </row>
    <row r="9" spans="1:3" ht="19.5" customHeight="1">
      <c r="A9" s="163">
        <v>5</v>
      </c>
      <c r="B9" s="162">
        <v>236583</v>
      </c>
      <c r="C9" s="164">
        <v>146.63</v>
      </c>
    </row>
    <row r="10" spans="1:3" ht="18.75" customHeight="1">
      <c r="A10" s="163">
        <v>6</v>
      </c>
      <c r="B10" s="162">
        <v>236759</v>
      </c>
      <c r="C10" s="165">
        <v>119.2</v>
      </c>
    </row>
    <row r="11" spans="1:3" ht="19.5" customHeight="1">
      <c r="A11" s="163">
        <v>7</v>
      </c>
      <c r="B11" s="162">
        <v>236948</v>
      </c>
      <c r="C11" s="165">
        <v>287.60000000000002</v>
      </c>
    </row>
    <row r="12" spans="1:3" ht="19.5" customHeight="1">
      <c r="A12" s="163">
        <v>8</v>
      </c>
      <c r="B12" s="162">
        <v>237130</v>
      </c>
      <c r="C12" s="164">
        <v>403.22</v>
      </c>
    </row>
    <row r="13" spans="1:3" ht="19.5" customHeight="1">
      <c r="A13" s="163">
        <v>9</v>
      </c>
      <c r="B13" s="162">
        <v>237312</v>
      </c>
      <c r="C13" s="166">
        <v>234.17</v>
      </c>
    </row>
    <row r="14" spans="1:3" ht="19.5" customHeight="1">
      <c r="A14" s="163">
        <v>10</v>
      </c>
      <c r="B14" s="162">
        <v>18348</v>
      </c>
      <c r="C14" s="166">
        <v>254.88</v>
      </c>
    </row>
    <row r="15" spans="1:3" ht="19.5" customHeight="1">
      <c r="A15" s="163">
        <v>11</v>
      </c>
      <c r="B15" s="162">
        <v>237676</v>
      </c>
      <c r="C15" s="166">
        <v>346.72</v>
      </c>
    </row>
    <row r="16" spans="1:3" ht="19.5" customHeight="1">
      <c r="A16" s="163">
        <v>12</v>
      </c>
      <c r="B16" s="162">
        <v>237857</v>
      </c>
      <c r="C16" s="166">
        <v>339.62</v>
      </c>
    </row>
    <row r="17" spans="1:3" ht="19.5" customHeight="1">
      <c r="A17" s="163">
        <v>13</v>
      </c>
      <c r="B17" s="162">
        <v>238039</v>
      </c>
      <c r="C17" s="166">
        <v>342.47</v>
      </c>
    </row>
    <row r="18" spans="1:3" ht="19.5" customHeight="1">
      <c r="A18" s="163">
        <v>14</v>
      </c>
      <c r="B18" s="162">
        <v>238222</v>
      </c>
      <c r="C18" s="166">
        <v>358.51</v>
      </c>
    </row>
    <row r="19" spans="1:3" ht="19.5" customHeight="1">
      <c r="A19" s="163">
        <v>15</v>
      </c>
      <c r="B19" s="162">
        <v>238404</v>
      </c>
      <c r="C19" s="166">
        <v>183.56</v>
      </c>
    </row>
    <row r="20" spans="1:3" ht="19.5" customHeight="1">
      <c r="A20" s="163">
        <v>16</v>
      </c>
      <c r="B20" s="162">
        <v>238586</v>
      </c>
      <c r="C20" s="166">
        <v>249.47</v>
      </c>
    </row>
    <row r="21" spans="1:3" ht="19.5" customHeight="1">
      <c r="A21" s="163">
        <v>17</v>
      </c>
      <c r="B21" s="162">
        <v>238775</v>
      </c>
      <c r="C21" s="166">
        <v>221.32</v>
      </c>
    </row>
    <row r="22" spans="1:3" ht="19.5" customHeight="1">
      <c r="A22" s="163">
        <v>18</v>
      </c>
      <c r="B22" s="162">
        <v>238949</v>
      </c>
      <c r="C22" s="166">
        <v>207.96</v>
      </c>
    </row>
    <row r="23" spans="1:3" ht="19.5" customHeight="1">
      <c r="A23" s="163">
        <v>19</v>
      </c>
      <c r="B23" s="162">
        <v>239138</v>
      </c>
      <c r="C23" s="166">
        <v>487.4</v>
      </c>
    </row>
    <row r="24" spans="1:3" ht="19.5" customHeight="1">
      <c r="A24" s="163">
        <v>20</v>
      </c>
      <c r="B24" s="162">
        <v>239320</v>
      </c>
      <c r="C24" s="166">
        <v>323.86</v>
      </c>
    </row>
    <row r="25" spans="1:3" ht="19.5" customHeight="1">
      <c r="A25" s="163">
        <v>21</v>
      </c>
      <c r="B25" s="162">
        <v>239507</v>
      </c>
      <c r="C25" s="166">
        <v>369.85</v>
      </c>
    </row>
    <row r="26" spans="1:3" ht="19.5" customHeight="1">
      <c r="A26" s="163">
        <v>22</v>
      </c>
      <c r="B26" s="162">
        <v>239691</v>
      </c>
      <c r="C26" s="166">
        <v>451.52</v>
      </c>
    </row>
    <row r="27" spans="1:3" ht="19.5" customHeight="1">
      <c r="A27" s="163">
        <v>23</v>
      </c>
      <c r="B27" s="162">
        <v>239872</v>
      </c>
      <c r="C27" s="166">
        <v>358.8</v>
      </c>
    </row>
    <row r="28" spans="1:3" ht="19.5" customHeight="1">
      <c r="A28" s="163">
        <v>24</v>
      </c>
      <c r="B28" s="162">
        <v>240054</v>
      </c>
      <c r="C28" s="166">
        <v>415.47</v>
      </c>
    </row>
    <row r="29" spans="1:3" ht="19.5" customHeight="1">
      <c r="A29" s="163">
        <v>25</v>
      </c>
      <c r="B29" s="162">
        <v>21090</v>
      </c>
      <c r="C29" s="166">
        <v>271.13</v>
      </c>
    </row>
    <row r="30" spans="1:3" ht="19.5" customHeight="1">
      <c r="A30" s="163">
        <v>26</v>
      </c>
      <c r="B30" s="162">
        <v>21272</v>
      </c>
      <c r="C30" s="166">
        <v>381.92</v>
      </c>
    </row>
    <row r="31" spans="1:3" ht="24" thickBot="1">
      <c r="A31" s="315" t="s">
        <v>14</v>
      </c>
      <c r="B31" s="316"/>
      <c r="C31" s="167">
        <f>SUM(C5:C30)</f>
        <v>7264.04</v>
      </c>
    </row>
    <row r="32" spans="1:3" ht="24" thickTop="1">
      <c r="A32" s="168"/>
      <c r="B32" s="168"/>
      <c r="C32" s="169"/>
    </row>
    <row r="33" spans="1:3">
      <c r="A33" s="308" t="s">
        <v>349</v>
      </c>
      <c r="B33" s="308"/>
      <c r="C33" s="308"/>
    </row>
    <row r="34" spans="1:3">
      <c r="A34" s="317" t="s">
        <v>350</v>
      </c>
      <c r="B34" s="317"/>
      <c r="C34" s="317"/>
    </row>
    <row r="35" spans="1:3">
      <c r="A35" s="305" t="s">
        <v>351</v>
      </c>
      <c r="B35" s="305"/>
      <c r="C35" s="305"/>
    </row>
  </sheetData>
  <mergeCells count="7">
    <mergeCell ref="A35:C35"/>
    <mergeCell ref="A1:C1"/>
    <mergeCell ref="A2:C2"/>
    <mergeCell ref="A3:C3"/>
    <mergeCell ref="A31:B31"/>
    <mergeCell ref="A33:C33"/>
    <mergeCell ref="A34:C34"/>
  </mergeCells>
  <phoneticPr fontId="2" type="noConversion"/>
  <pageMargins left="0.98425196850393704" right="0.59055118110236227" top="0.59055118110236227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E842"/>
  <sheetViews>
    <sheetView view="pageBreakPreview" topLeftCell="A164" zoomScale="111" zoomScaleSheetLayoutView="111" workbookViewId="0">
      <selection activeCell="E176" sqref="E176"/>
    </sheetView>
  </sheetViews>
  <sheetFormatPr defaultRowHeight="20.100000000000001" customHeight="1"/>
  <cols>
    <col min="1" max="1" width="10.85546875" style="215" customWidth="1"/>
    <col min="2" max="2" width="11.28515625" style="89" customWidth="1"/>
    <col min="3" max="3" width="47.85546875" style="89" customWidth="1"/>
    <col min="4" max="4" width="6.28515625" style="213" customWidth="1"/>
    <col min="5" max="5" width="10.7109375" style="215" customWidth="1"/>
    <col min="6" max="6" width="11.42578125" style="89" customWidth="1"/>
    <col min="7" max="7" width="20.85546875" style="89" customWidth="1"/>
    <col min="8" max="8" width="45.7109375" style="89" customWidth="1"/>
    <col min="9" max="16384" width="9.140625" style="89"/>
  </cols>
  <sheetData>
    <row r="1" spans="1:5" ht="20.100000000000001" customHeight="1">
      <c r="A1" s="322" t="s">
        <v>487</v>
      </c>
      <c r="B1" s="322"/>
      <c r="C1" s="322"/>
      <c r="D1" s="322"/>
      <c r="E1" s="322"/>
    </row>
    <row r="2" spans="1:5" ht="20.100000000000001" customHeight="1">
      <c r="A2" s="322" t="s">
        <v>15</v>
      </c>
      <c r="B2" s="322"/>
      <c r="C2" s="322"/>
      <c r="D2" s="322"/>
      <c r="E2" s="322"/>
    </row>
    <row r="3" spans="1:5" ht="20.100000000000001" customHeight="1">
      <c r="A3" s="322" t="s">
        <v>608</v>
      </c>
      <c r="B3" s="322"/>
      <c r="C3" s="322"/>
      <c r="D3" s="322"/>
      <c r="E3" s="322"/>
    </row>
    <row r="4" spans="1:5" ht="20.100000000000001" customHeight="1">
      <c r="A4" s="324" t="s">
        <v>16</v>
      </c>
      <c r="B4" s="325"/>
      <c r="C4" s="326" t="s">
        <v>19</v>
      </c>
      <c r="D4" s="122"/>
      <c r="E4" s="181" t="s">
        <v>59</v>
      </c>
    </row>
    <row r="5" spans="1:5" ht="20.100000000000001" customHeight="1">
      <c r="A5" s="181" t="s">
        <v>17</v>
      </c>
      <c r="B5" s="182" t="s">
        <v>18</v>
      </c>
      <c r="C5" s="327"/>
      <c r="D5" s="124" t="s">
        <v>20</v>
      </c>
      <c r="E5" s="183" t="s">
        <v>427</v>
      </c>
    </row>
    <row r="6" spans="1:5" ht="20.100000000000001" customHeight="1">
      <c r="A6" s="183" t="s">
        <v>23</v>
      </c>
      <c r="B6" s="184" t="s">
        <v>23</v>
      </c>
      <c r="C6" s="327"/>
      <c r="D6" s="124" t="s">
        <v>21</v>
      </c>
      <c r="E6" s="183" t="s">
        <v>428</v>
      </c>
    </row>
    <row r="7" spans="1:5" ht="20.100000000000001" customHeight="1">
      <c r="A7" s="185"/>
      <c r="B7" s="186"/>
      <c r="C7" s="328"/>
      <c r="D7" s="125"/>
      <c r="E7" s="185" t="s">
        <v>23</v>
      </c>
    </row>
    <row r="8" spans="1:5" ht="20.100000000000001" customHeight="1">
      <c r="A8" s="187"/>
      <c r="B8" s="187">
        <v>14124092.66</v>
      </c>
      <c r="C8" s="188" t="s">
        <v>24</v>
      </c>
      <c r="D8" s="124"/>
      <c r="E8" s="189">
        <v>45845791.950000003</v>
      </c>
    </row>
    <row r="9" spans="1:5" ht="20.100000000000001" customHeight="1">
      <c r="A9" s="189"/>
      <c r="B9" s="83"/>
      <c r="C9" s="188" t="s">
        <v>525</v>
      </c>
      <c r="D9" s="124"/>
      <c r="E9" s="189"/>
    </row>
    <row r="10" spans="1:5" ht="20.100000000000001" customHeight="1">
      <c r="A10" s="190">
        <v>20179456</v>
      </c>
      <c r="B10" s="189">
        <v>35364032.159999996</v>
      </c>
      <c r="C10" s="121" t="s">
        <v>33</v>
      </c>
      <c r="D10" s="124" t="s">
        <v>309</v>
      </c>
      <c r="E10" s="189">
        <v>53764.08</v>
      </c>
    </row>
    <row r="11" spans="1:5" ht="20.100000000000001" customHeight="1">
      <c r="A11" s="190">
        <v>707500</v>
      </c>
      <c r="B11" s="189">
        <v>433875.8</v>
      </c>
      <c r="C11" s="121" t="s">
        <v>36</v>
      </c>
      <c r="D11" s="124" t="s">
        <v>310</v>
      </c>
      <c r="E11" s="189">
        <v>49917.599999999999</v>
      </c>
    </row>
    <row r="12" spans="1:5" ht="20.100000000000001" customHeight="1">
      <c r="A12" s="190">
        <v>300000</v>
      </c>
      <c r="B12" s="183">
        <v>157445.43</v>
      </c>
      <c r="C12" s="121" t="s">
        <v>37</v>
      </c>
      <c r="D12" s="124" t="s">
        <v>311</v>
      </c>
      <c r="E12" s="183">
        <v>3544.88</v>
      </c>
    </row>
    <row r="13" spans="1:5" ht="20.100000000000001" customHeight="1">
      <c r="A13" s="190">
        <v>552000</v>
      </c>
      <c r="B13" s="183">
        <v>236345</v>
      </c>
      <c r="C13" s="121" t="s">
        <v>512</v>
      </c>
      <c r="D13" s="124" t="s">
        <v>491</v>
      </c>
      <c r="E13" s="183">
        <v>37305</v>
      </c>
    </row>
    <row r="14" spans="1:5" ht="20.100000000000001" customHeight="1">
      <c r="A14" s="190">
        <v>75000</v>
      </c>
      <c r="B14" s="183">
        <v>26000</v>
      </c>
      <c r="C14" s="121" t="s">
        <v>38</v>
      </c>
      <c r="D14" s="124" t="s">
        <v>312</v>
      </c>
      <c r="E14" s="183">
        <v>2600</v>
      </c>
    </row>
    <row r="15" spans="1:5" ht="20.100000000000001" customHeight="1">
      <c r="A15" s="190">
        <v>16670000</v>
      </c>
      <c r="B15" s="183">
        <v>8519250.9600000009</v>
      </c>
      <c r="C15" s="121" t="s">
        <v>40</v>
      </c>
      <c r="D15" s="124" t="s">
        <v>313</v>
      </c>
      <c r="E15" s="183">
        <v>916877.61</v>
      </c>
    </row>
    <row r="16" spans="1:5" ht="20.100000000000001" customHeight="1">
      <c r="A16" s="191">
        <v>6500000</v>
      </c>
      <c r="B16" s="183">
        <v>5186864</v>
      </c>
      <c r="C16" s="121" t="s">
        <v>97</v>
      </c>
      <c r="D16" s="124" t="s">
        <v>314</v>
      </c>
      <c r="E16" s="183">
        <v>0</v>
      </c>
    </row>
    <row r="17" spans="1:5" ht="20.100000000000001" customHeight="1">
      <c r="A17" s="192">
        <f>SUM(A10:A16)</f>
        <v>44983956</v>
      </c>
      <c r="B17" s="193">
        <f>SUM(B10:B16)</f>
        <v>49923813.349999994</v>
      </c>
      <c r="C17" s="177" t="s">
        <v>14</v>
      </c>
      <c r="D17" s="194"/>
      <c r="E17" s="193">
        <f>SUM(E10:E16)</f>
        <v>1064009.17</v>
      </c>
    </row>
    <row r="18" spans="1:5" ht="20.100000000000001" customHeight="1">
      <c r="A18" s="190"/>
      <c r="B18" s="190"/>
      <c r="C18" s="126" t="s">
        <v>429</v>
      </c>
      <c r="D18" s="194"/>
      <c r="E18" s="189"/>
    </row>
    <row r="19" spans="1:5" ht="20.100000000000001" customHeight="1">
      <c r="A19" s="190"/>
      <c r="B19" s="189">
        <v>4256400</v>
      </c>
      <c r="C19" s="123" t="s">
        <v>362</v>
      </c>
      <c r="D19" s="124" t="s">
        <v>365</v>
      </c>
      <c r="E19" s="189">
        <v>361600</v>
      </c>
    </row>
    <row r="20" spans="1:5" ht="20.100000000000001" customHeight="1">
      <c r="A20" s="190"/>
      <c r="B20" s="189">
        <v>720000</v>
      </c>
      <c r="C20" s="123" t="s">
        <v>363</v>
      </c>
      <c r="D20" s="124" t="s">
        <v>365</v>
      </c>
      <c r="E20" s="189">
        <v>70400</v>
      </c>
    </row>
    <row r="21" spans="1:5" ht="20.100000000000001" customHeight="1">
      <c r="A21" s="190"/>
      <c r="B21" s="189">
        <v>319980</v>
      </c>
      <c r="C21" s="123" t="s">
        <v>567</v>
      </c>
      <c r="D21" s="124" t="s">
        <v>365</v>
      </c>
      <c r="E21" s="189">
        <v>0</v>
      </c>
    </row>
    <row r="22" spans="1:5" ht="20.100000000000001" customHeight="1">
      <c r="A22" s="190"/>
      <c r="B22" s="189">
        <v>205200</v>
      </c>
      <c r="C22" s="123" t="s">
        <v>568</v>
      </c>
      <c r="D22" s="124" t="s">
        <v>365</v>
      </c>
      <c r="E22" s="189">
        <v>0</v>
      </c>
    </row>
    <row r="23" spans="1:5" ht="20.100000000000001" customHeight="1">
      <c r="A23" s="190"/>
      <c r="B23" s="189">
        <v>10260</v>
      </c>
      <c r="C23" s="123" t="s">
        <v>569</v>
      </c>
      <c r="D23" s="124" t="s">
        <v>365</v>
      </c>
      <c r="E23" s="189">
        <v>0</v>
      </c>
    </row>
    <row r="24" spans="1:5" ht="20.100000000000001" customHeight="1">
      <c r="A24" s="190"/>
      <c r="B24" s="189">
        <v>0</v>
      </c>
      <c r="C24" s="123" t="s">
        <v>366</v>
      </c>
      <c r="D24" s="124" t="s">
        <v>365</v>
      </c>
      <c r="E24" s="189">
        <v>0</v>
      </c>
    </row>
    <row r="25" spans="1:5" ht="20.100000000000001" customHeight="1">
      <c r="A25" s="190"/>
      <c r="B25" s="189">
        <v>57400</v>
      </c>
      <c r="C25" s="123" t="s">
        <v>593</v>
      </c>
      <c r="D25" s="124" t="s">
        <v>365</v>
      </c>
      <c r="E25" s="189">
        <v>0</v>
      </c>
    </row>
    <row r="26" spans="1:5" ht="20.100000000000001" customHeight="1">
      <c r="A26" s="190"/>
      <c r="B26" s="189">
        <v>11970</v>
      </c>
      <c r="C26" s="123" t="s">
        <v>594</v>
      </c>
      <c r="D26" s="124" t="s">
        <v>365</v>
      </c>
      <c r="E26" s="189">
        <v>0</v>
      </c>
    </row>
    <row r="27" spans="1:5" ht="20.100000000000001" customHeight="1">
      <c r="A27" s="190"/>
      <c r="B27" s="189">
        <v>0</v>
      </c>
      <c r="C27" s="121" t="s">
        <v>405</v>
      </c>
      <c r="D27" s="124" t="s">
        <v>365</v>
      </c>
      <c r="E27" s="189">
        <v>0</v>
      </c>
    </row>
    <row r="28" spans="1:5" ht="20.100000000000001" customHeight="1">
      <c r="A28" s="190"/>
      <c r="B28" s="189">
        <v>0</v>
      </c>
      <c r="C28" s="121" t="s">
        <v>434</v>
      </c>
      <c r="D28" s="124" t="s">
        <v>365</v>
      </c>
      <c r="E28" s="189">
        <v>0</v>
      </c>
    </row>
    <row r="29" spans="1:5" ht="20.100000000000001" customHeight="1">
      <c r="A29" s="190"/>
      <c r="B29" s="189"/>
      <c r="C29" s="121" t="s">
        <v>433</v>
      </c>
      <c r="D29" s="124"/>
      <c r="E29" s="189"/>
    </row>
    <row r="30" spans="1:5" ht="20.100000000000001" customHeight="1">
      <c r="A30" s="190"/>
      <c r="B30" s="193">
        <f>SUM(B19:B29)</f>
        <v>5581210</v>
      </c>
      <c r="C30" s="177" t="s">
        <v>14</v>
      </c>
      <c r="D30" s="124"/>
      <c r="E30" s="193">
        <f>SUM(E19:E28)</f>
        <v>432000</v>
      </c>
    </row>
    <row r="31" spans="1:5" ht="20.100000000000001" customHeight="1">
      <c r="A31" s="190"/>
      <c r="B31" s="189">
        <v>22890</v>
      </c>
      <c r="C31" s="121" t="s">
        <v>539</v>
      </c>
      <c r="D31" s="124" t="s">
        <v>231</v>
      </c>
      <c r="E31" s="189">
        <v>0</v>
      </c>
    </row>
    <row r="32" spans="1:5" ht="20.100000000000001" customHeight="1">
      <c r="A32" s="195"/>
      <c r="B32" s="189">
        <v>24032</v>
      </c>
      <c r="C32" s="121" t="s">
        <v>415</v>
      </c>
      <c r="D32" s="124" t="s">
        <v>446</v>
      </c>
      <c r="E32" s="189">
        <v>0</v>
      </c>
    </row>
    <row r="33" spans="1:5" ht="20.100000000000001" customHeight="1">
      <c r="A33" s="195"/>
      <c r="B33" s="189">
        <v>10000</v>
      </c>
      <c r="C33" s="121" t="s">
        <v>538</v>
      </c>
      <c r="D33" s="124" t="s">
        <v>595</v>
      </c>
      <c r="E33" s="189">
        <v>0</v>
      </c>
    </row>
    <row r="34" spans="1:5" ht="20.100000000000001" customHeight="1">
      <c r="A34" s="195"/>
      <c r="B34" s="189">
        <v>1787.12</v>
      </c>
      <c r="C34" s="121" t="s">
        <v>306</v>
      </c>
      <c r="D34" s="124" t="s">
        <v>447</v>
      </c>
      <c r="E34" s="189">
        <v>566.92999999999995</v>
      </c>
    </row>
    <row r="35" spans="1:5" ht="20.100000000000001" customHeight="1">
      <c r="A35" s="195"/>
      <c r="B35" s="189">
        <v>0</v>
      </c>
      <c r="C35" s="121" t="s">
        <v>451</v>
      </c>
      <c r="D35" s="124" t="s">
        <v>448</v>
      </c>
      <c r="E35" s="189">
        <v>0</v>
      </c>
    </row>
    <row r="36" spans="1:5" ht="20.100000000000001" customHeight="1">
      <c r="A36" s="195"/>
      <c r="B36" s="189">
        <v>6600</v>
      </c>
      <c r="C36" s="121" t="s">
        <v>528</v>
      </c>
      <c r="D36" s="124"/>
      <c r="E36" s="189">
        <v>0</v>
      </c>
    </row>
    <row r="37" spans="1:5" ht="20.100000000000001" customHeight="1">
      <c r="A37" s="190"/>
      <c r="B37" s="189">
        <v>12537</v>
      </c>
      <c r="C37" s="121" t="s">
        <v>522</v>
      </c>
      <c r="D37" s="124"/>
      <c r="E37" s="189">
        <v>0</v>
      </c>
    </row>
    <row r="38" spans="1:5" ht="20.100000000000001" customHeight="1">
      <c r="A38" s="195"/>
      <c r="B38" s="189">
        <v>867026.97</v>
      </c>
      <c r="C38" s="121" t="s">
        <v>100</v>
      </c>
      <c r="D38" s="124" t="s">
        <v>453</v>
      </c>
      <c r="E38" s="189">
        <v>91330.42</v>
      </c>
    </row>
    <row r="39" spans="1:5" ht="20.100000000000001" customHeight="1">
      <c r="A39" s="196"/>
      <c r="B39" s="193">
        <f>SUM(B31:B38)</f>
        <v>944873.09</v>
      </c>
      <c r="C39" s="177" t="s">
        <v>14</v>
      </c>
      <c r="D39" s="124"/>
      <c r="E39" s="193">
        <f>SUM(E31:E38)</f>
        <v>91897.349999999991</v>
      </c>
    </row>
    <row r="40" spans="1:5" ht="20.100000000000001" customHeight="1">
      <c r="A40" s="189"/>
      <c r="B40" s="193">
        <f>B17+B30+B39</f>
        <v>56449896.439999998</v>
      </c>
      <c r="C40" s="177" t="s">
        <v>25</v>
      </c>
      <c r="D40" s="124"/>
      <c r="E40" s="193">
        <f>E17+E30+E39</f>
        <v>1587906.52</v>
      </c>
    </row>
    <row r="41" spans="1:5" s="220" customFormat="1" ht="17.100000000000001" customHeight="1">
      <c r="A41" s="216"/>
      <c r="B41" s="217"/>
      <c r="C41" s="218" t="s">
        <v>29</v>
      </c>
      <c r="D41" s="219"/>
      <c r="E41" s="216"/>
    </row>
    <row r="42" spans="1:5" s="220" customFormat="1" ht="17.100000000000001" customHeight="1">
      <c r="A42" s="221"/>
      <c r="B42" s="222"/>
      <c r="C42" s="223" t="s">
        <v>28</v>
      </c>
      <c r="D42" s="224"/>
      <c r="E42" s="225"/>
    </row>
    <row r="43" spans="1:5" s="220" customFormat="1" ht="17.100000000000001" customHeight="1">
      <c r="A43" s="226">
        <v>1701088</v>
      </c>
      <c r="B43" s="227">
        <v>1066493</v>
      </c>
      <c r="C43" s="228" t="s">
        <v>26</v>
      </c>
      <c r="D43" s="229" t="s">
        <v>438</v>
      </c>
      <c r="E43" s="227">
        <v>73575.25</v>
      </c>
    </row>
    <row r="44" spans="1:5" s="220" customFormat="1" ht="17.100000000000001" customHeight="1">
      <c r="A44" s="226">
        <v>2146880</v>
      </c>
      <c r="B44" s="227">
        <v>1431120</v>
      </c>
      <c r="C44" s="228" t="s">
        <v>305</v>
      </c>
      <c r="D44" s="229" t="s">
        <v>439</v>
      </c>
      <c r="E44" s="227">
        <v>178890</v>
      </c>
    </row>
    <row r="45" spans="1:5" s="220" customFormat="1" ht="17.100000000000001" customHeight="1">
      <c r="A45" s="230">
        <v>10900788</v>
      </c>
      <c r="B45" s="227">
        <v>6221591</v>
      </c>
      <c r="C45" s="228" t="s">
        <v>492</v>
      </c>
      <c r="D45" s="229" t="s">
        <v>440</v>
      </c>
      <c r="E45" s="227">
        <v>799254</v>
      </c>
    </row>
    <row r="46" spans="1:5" s="220" customFormat="1" ht="17.100000000000001" customHeight="1">
      <c r="A46" s="226">
        <v>1191100</v>
      </c>
      <c r="B46" s="227">
        <v>138810</v>
      </c>
      <c r="C46" s="228" t="s">
        <v>5</v>
      </c>
      <c r="D46" s="229" t="s">
        <v>441</v>
      </c>
      <c r="E46" s="227">
        <v>17300</v>
      </c>
    </row>
    <row r="47" spans="1:5" s="220" customFormat="1" ht="17.100000000000001" customHeight="1">
      <c r="A47" s="226">
        <v>5562000</v>
      </c>
      <c r="B47" s="227">
        <v>2280079.2999999998</v>
      </c>
      <c r="C47" s="228" t="s">
        <v>6</v>
      </c>
      <c r="D47" s="229" t="s">
        <v>322</v>
      </c>
      <c r="E47" s="227">
        <v>268513.5</v>
      </c>
    </row>
    <row r="48" spans="1:5" s="220" customFormat="1" ht="17.100000000000001" customHeight="1">
      <c r="A48" s="226">
        <v>4962000</v>
      </c>
      <c r="B48" s="227">
        <v>1809983.02</v>
      </c>
      <c r="C48" s="228" t="s">
        <v>7</v>
      </c>
      <c r="D48" s="229" t="s">
        <v>442</v>
      </c>
      <c r="E48" s="227">
        <v>150325.69</v>
      </c>
    </row>
    <row r="49" spans="1:5" s="220" customFormat="1" ht="17.100000000000001" customHeight="1">
      <c r="A49" s="226">
        <v>1236000</v>
      </c>
      <c r="B49" s="227">
        <v>655017.17000000004</v>
      </c>
      <c r="C49" s="228" t="s">
        <v>8</v>
      </c>
      <c r="D49" s="229" t="s">
        <v>443</v>
      </c>
      <c r="E49" s="227">
        <v>94774.41</v>
      </c>
    </row>
    <row r="50" spans="1:5" s="220" customFormat="1" ht="17.100000000000001" customHeight="1">
      <c r="A50" s="226">
        <v>480700</v>
      </c>
      <c r="B50" s="227">
        <v>579426.80000000005</v>
      </c>
      <c r="C50" s="228" t="s">
        <v>45</v>
      </c>
      <c r="D50" s="229" t="s">
        <v>444</v>
      </c>
      <c r="E50" s="227">
        <v>44360</v>
      </c>
    </row>
    <row r="51" spans="1:5" s="220" customFormat="1" ht="17.100000000000001" customHeight="1">
      <c r="A51" s="226">
        <v>15218400</v>
      </c>
      <c r="B51" s="227">
        <v>3762500</v>
      </c>
      <c r="C51" s="228" t="s">
        <v>46</v>
      </c>
      <c r="D51" s="229" t="s">
        <v>313</v>
      </c>
      <c r="E51" s="227">
        <v>2733700</v>
      </c>
    </row>
    <row r="52" spans="1:5" s="220" customFormat="1" ht="17.100000000000001" customHeight="1">
      <c r="A52" s="226">
        <v>1585000</v>
      </c>
      <c r="B52" s="227">
        <v>70000</v>
      </c>
      <c r="C52" s="228" t="s">
        <v>27</v>
      </c>
      <c r="D52" s="229" t="s">
        <v>445</v>
      </c>
      <c r="E52" s="227">
        <v>0</v>
      </c>
    </row>
    <row r="53" spans="1:5" s="220" customFormat="1" ht="17.100000000000001" customHeight="1">
      <c r="A53" s="231">
        <f>SUM(A43:A52)</f>
        <v>44983956</v>
      </c>
      <c r="B53" s="231">
        <f>SUM(B43:B52)</f>
        <v>18015020.289999999</v>
      </c>
      <c r="C53" s="232" t="s">
        <v>14</v>
      </c>
      <c r="D53" s="229"/>
      <c r="E53" s="231">
        <f>SUM(E43:E52)</f>
        <v>4360692.8499999996</v>
      </c>
    </row>
    <row r="54" spans="1:5" s="220" customFormat="1" ht="17.100000000000001" customHeight="1">
      <c r="A54" s="226"/>
      <c r="B54" s="226"/>
      <c r="C54" s="233" t="s">
        <v>429</v>
      </c>
      <c r="D54" s="229"/>
      <c r="E54" s="226"/>
    </row>
    <row r="55" spans="1:5" s="220" customFormat="1" ht="17.100000000000001" customHeight="1">
      <c r="A55" s="226"/>
      <c r="B55" s="227">
        <v>4409300</v>
      </c>
      <c r="C55" s="234" t="s">
        <v>362</v>
      </c>
      <c r="D55" s="229" t="s">
        <v>365</v>
      </c>
      <c r="E55" s="227">
        <v>540500</v>
      </c>
    </row>
    <row r="56" spans="1:5" s="220" customFormat="1" ht="17.100000000000001" customHeight="1">
      <c r="A56" s="226"/>
      <c r="B56" s="227">
        <v>736800</v>
      </c>
      <c r="C56" s="234" t="s">
        <v>363</v>
      </c>
      <c r="D56" s="229" t="s">
        <v>365</v>
      </c>
      <c r="E56" s="227">
        <v>89600</v>
      </c>
    </row>
    <row r="57" spans="1:5" s="220" customFormat="1" ht="17.100000000000001" customHeight="1">
      <c r="A57" s="226"/>
      <c r="B57" s="227">
        <v>283900</v>
      </c>
      <c r="C57" s="234" t="s">
        <v>411</v>
      </c>
      <c r="D57" s="229" t="s">
        <v>365</v>
      </c>
      <c r="E57" s="227">
        <v>36870</v>
      </c>
    </row>
    <row r="58" spans="1:5" s="220" customFormat="1" ht="17.100000000000001" customHeight="1">
      <c r="A58" s="226"/>
      <c r="B58" s="227">
        <v>91200</v>
      </c>
      <c r="C58" s="234" t="s">
        <v>375</v>
      </c>
      <c r="D58" s="229" t="s">
        <v>365</v>
      </c>
      <c r="E58" s="227">
        <v>11400</v>
      </c>
    </row>
    <row r="59" spans="1:5" s="220" customFormat="1" ht="17.100000000000001" customHeight="1">
      <c r="A59" s="226"/>
      <c r="B59" s="227">
        <v>3990</v>
      </c>
      <c r="C59" s="234" t="s">
        <v>526</v>
      </c>
      <c r="D59" s="229" t="s">
        <v>365</v>
      </c>
      <c r="E59" s="227">
        <v>570</v>
      </c>
    </row>
    <row r="60" spans="1:5" s="220" customFormat="1" ht="17.100000000000001" customHeight="1">
      <c r="A60" s="226"/>
      <c r="B60" s="227">
        <v>57400</v>
      </c>
      <c r="C60" s="234" t="s">
        <v>367</v>
      </c>
      <c r="D60" s="229" t="s">
        <v>365</v>
      </c>
      <c r="E60" s="227">
        <v>0</v>
      </c>
    </row>
    <row r="61" spans="1:5" s="220" customFormat="1" ht="17.100000000000001" customHeight="1">
      <c r="A61" s="226"/>
      <c r="B61" s="227"/>
      <c r="C61" s="234" t="s">
        <v>463</v>
      </c>
      <c r="D61" s="229" t="s">
        <v>365</v>
      </c>
      <c r="E61" s="227"/>
    </row>
    <row r="62" spans="1:5" s="220" customFormat="1" ht="17.100000000000001" customHeight="1">
      <c r="A62" s="226"/>
      <c r="B62" s="227"/>
      <c r="C62" s="234" t="s">
        <v>527</v>
      </c>
      <c r="D62" s="229" t="s">
        <v>365</v>
      </c>
      <c r="E62" s="227"/>
    </row>
    <row r="63" spans="1:5" s="220" customFormat="1" ht="17.100000000000001" customHeight="1">
      <c r="A63" s="226"/>
      <c r="B63" s="227">
        <v>0</v>
      </c>
      <c r="C63" s="228" t="s">
        <v>417</v>
      </c>
      <c r="D63" s="229"/>
      <c r="E63" s="227">
        <v>0</v>
      </c>
    </row>
    <row r="64" spans="1:5" s="220" customFormat="1" ht="17.100000000000001" customHeight="1">
      <c r="A64" s="226"/>
      <c r="B64" s="235">
        <f>SUM(B55:B63)</f>
        <v>5582590</v>
      </c>
      <c r="C64" s="232"/>
      <c r="D64" s="229"/>
      <c r="E64" s="235">
        <f>SUM(E55:E63)</f>
        <v>678940</v>
      </c>
    </row>
    <row r="65" spans="1:5" s="220" customFormat="1" ht="15.75" customHeight="1">
      <c r="A65" s="226"/>
      <c r="B65" s="226">
        <v>174012</v>
      </c>
      <c r="C65" s="228" t="s">
        <v>415</v>
      </c>
      <c r="D65" s="229" t="s">
        <v>446</v>
      </c>
      <c r="E65" s="226">
        <v>0</v>
      </c>
    </row>
    <row r="66" spans="1:5" s="220" customFormat="1" ht="17.100000000000001" customHeight="1">
      <c r="A66" s="226"/>
      <c r="B66" s="227"/>
      <c r="C66" s="228" t="s">
        <v>451</v>
      </c>
      <c r="D66" s="229" t="s">
        <v>448</v>
      </c>
      <c r="E66" s="227"/>
    </row>
    <row r="67" spans="1:5" s="220" customFormat="1" ht="17.100000000000001" customHeight="1">
      <c r="A67" s="226"/>
      <c r="B67" s="227">
        <v>1198921.8</v>
      </c>
      <c r="C67" s="228" t="s">
        <v>101</v>
      </c>
      <c r="D67" s="229" t="s">
        <v>453</v>
      </c>
      <c r="E67" s="227">
        <v>137291.07</v>
      </c>
    </row>
    <row r="68" spans="1:5" s="220" customFormat="1" ht="17.100000000000001" customHeight="1">
      <c r="A68" s="226"/>
      <c r="B68" s="227">
        <v>3440470.46</v>
      </c>
      <c r="C68" s="228" t="s">
        <v>416</v>
      </c>
      <c r="D68" s="229" t="s">
        <v>454</v>
      </c>
      <c r="E68" s="227">
        <v>93800</v>
      </c>
    </row>
    <row r="69" spans="1:5" s="220" customFormat="1" ht="17.100000000000001" customHeight="1">
      <c r="A69" s="226"/>
      <c r="B69" s="227"/>
      <c r="C69" s="228" t="s">
        <v>9</v>
      </c>
      <c r="D69" s="229" t="s">
        <v>441</v>
      </c>
      <c r="E69" s="227"/>
    </row>
    <row r="70" spans="1:5" s="220" customFormat="1" ht="17.100000000000001" customHeight="1">
      <c r="A70" s="226"/>
      <c r="B70" s="227"/>
      <c r="C70" s="234" t="s">
        <v>539</v>
      </c>
      <c r="D70" s="229" t="s">
        <v>571</v>
      </c>
      <c r="E70" s="227"/>
    </row>
    <row r="71" spans="1:5" s="220" customFormat="1" ht="17.100000000000001" customHeight="1">
      <c r="A71" s="226"/>
      <c r="B71" s="227"/>
      <c r="C71" s="234"/>
      <c r="D71" s="229"/>
      <c r="E71" s="227"/>
    </row>
    <row r="72" spans="1:5" s="220" customFormat="1" ht="17.100000000000001" customHeight="1">
      <c r="A72" s="226"/>
      <c r="B72" s="231">
        <f>SUM(B65:B71)</f>
        <v>4813404.26</v>
      </c>
      <c r="C72" s="232" t="s">
        <v>14</v>
      </c>
      <c r="D72" s="229"/>
      <c r="E72" s="231">
        <f>SUM(E65:E71)</f>
        <v>231091.07</v>
      </c>
    </row>
    <row r="73" spans="1:5" s="220" customFormat="1" ht="17.100000000000001" customHeight="1">
      <c r="A73" s="226"/>
      <c r="B73" s="225">
        <f>B53+B64+B72</f>
        <v>28411014.549999997</v>
      </c>
      <c r="C73" s="232" t="s">
        <v>430</v>
      </c>
      <c r="D73" s="229"/>
      <c r="E73" s="225">
        <f>E53+E64+E72</f>
        <v>5270723.92</v>
      </c>
    </row>
    <row r="74" spans="1:5" s="220" customFormat="1" ht="17.100000000000001" customHeight="1">
      <c r="A74" s="226"/>
      <c r="B74" s="231">
        <f>B40-B73</f>
        <v>28038881.890000001</v>
      </c>
      <c r="C74" s="232" t="s">
        <v>431</v>
      </c>
      <c r="D74" s="229"/>
      <c r="E74" s="231">
        <f>E40-E73</f>
        <v>-3682817.4</v>
      </c>
    </row>
    <row r="75" spans="1:5" s="220" customFormat="1" ht="17.100000000000001" customHeight="1" thickBot="1">
      <c r="A75" s="236"/>
      <c r="B75" s="237">
        <f>B8+B74</f>
        <v>42162974.549999997</v>
      </c>
      <c r="C75" s="238" t="s">
        <v>432</v>
      </c>
      <c r="D75" s="239"/>
      <c r="E75" s="237">
        <f>E8+E74</f>
        <v>42162974.550000004</v>
      </c>
    </row>
    <row r="76" spans="1:5" s="220" customFormat="1" ht="17.100000000000001" customHeight="1" thickTop="1">
      <c r="A76" s="216"/>
      <c r="B76" s="217"/>
      <c r="C76" s="240"/>
      <c r="D76" s="219"/>
      <c r="E76" s="217"/>
    </row>
    <row r="77" spans="1:5" s="220" customFormat="1" ht="17.100000000000001" customHeight="1">
      <c r="A77" s="228" t="s">
        <v>488</v>
      </c>
      <c r="B77" s="241"/>
      <c r="C77" s="242"/>
      <c r="D77" s="242"/>
      <c r="E77" s="242"/>
    </row>
    <row r="78" spans="1:5" s="220" customFormat="1" ht="17.100000000000001" customHeight="1">
      <c r="A78" s="243" t="s">
        <v>523</v>
      </c>
      <c r="B78" s="241"/>
      <c r="C78" s="242"/>
      <c r="D78" s="242"/>
      <c r="E78" s="244"/>
    </row>
    <row r="79" spans="1:5" s="220" customFormat="1" ht="17.100000000000001" customHeight="1">
      <c r="A79" s="243"/>
      <c r="B79" s="241"/>
      <c r="C79" s="242"/>
      <c r="D79" s="242"/>
      <c r="E79" s="244"/>
    </row>
    <row r="80" spans="1:5" s="220" customFormat="1" ht="17.100000000000001" customHeight="1">
      <c r="A80" s="243"/>
      <c r="B80" s="241"/>
      <c r="C80" s="242"/>
      <c r="D80" s="242"/>
      <c r="E80" s="244"/>
    </row>
    <row r="81" spans="1:5" s="220" customFormat="1" ht="17.100000000000001" customHeight="1">
      <c r="A81" s="323" t="s">
        <v>524</v>
      </c>
      <c r="B81" s="323"/>
      <c r="C81" s="323"/>
      <c r="D81" s="323"/>
      <c r="E81" s="323"/>
    </row>
    <row r="82" spans="1:5" s="220" customFormat="1" ht="17.100000000000001" customHeight="1">
      <c r="A82" s="323" t="s">
        <v>531</v>
      </c>
      <c r="B82" s="323"/>
      <c r="C82" s="323"/>
      <c r="D82" s="323"/>
      <c r="E82" s="323"/>
    </row>
    <row r="83" spans="1:5" s="220" customFormat="1" ht="17.100000000000001" customHeight="1">
      <c r="A83" s="329" t="s">
        <v>12</v>
      </c>
      <c r="B83" s="329"/>
      <c r="C83" s="329"/>
      <c r="D83" s="329"/>
      <c r="E83" s="329"/>
    </row>
    <row r="84" spans="1:5" s="220" customFormat="1" ht="17.100000000000001" customHeight="1">
      <c r="A84" s="232"/>
      <c r="B84" s="232"/>
      <c r="C84" s="232"/>
      <c r="D84" s="232"/>
      <c r="E84" s="232"/>
    </row>
    <row r="85" spans="1:5" s="220" customFormat="1" ht="17.100000000000001" customHeight="1">
      <c r="A85" s="232"/>
      <c r="B85" s="232"/>
      <c r="C85" s="232"/>
      <c r="D85" s="232"/>
      <c r="E85" s="232"/>
    </row>
    <row r="86" spans="1:5" s="220" customFormat="1" ht="17.100000000000001" customHeight="1">
      <c r="A86" s="329" t="s">
        <v>570</v>
      </c>
      <c r="B86" s="329"/>
      <c r="C86" s="329"/>
      <c r="D86" s="329"/>
      <c r="E86" s="329"/>
    </row>
    <row r="87" spans="1:5" s="220" customFormat="1" ht="17.100000000000001" customHeight="1">
      <c r="A87" s="329" t="s">
        <v>486</v>
      </c>
      <c r="B87" s="329"/>
      <c r="C87" s="329"/>
      <c r="D87" s="329"/>
      <c r="E87" s="329"/>
    </row>
    <row r="88" spans="1:5" ht="17.100000000000001" customHeight="1">
      <c r="A88" s="202"/>
      <c r="B88" s="202"/>
      <c r="C88" s="202"/>
      <c r="D88" s="202"/>
      <c r="E88" s="202"/>
    </row>
    <row r="89" spans="1:5" ht="18" customHeight="1">
      <c r="A89" s="202"/>
      <c r="B89" s="202"/>
      <c r="C89" s="202"/>
      <c r="D89" s="202"/>
      <c r="E89" s="202"/>
    </row>
    <row r="90" spans="1:5" ht="18" customHeight="1">
      <c r="A90" s="321" t="s">
        <v>487</v>
      </c>
      <c r="B90" s="321"/>
      <c r="C90" s="321"/>
      <c r="D90" s="321"/>
      <c r="E90" s="321"/>
    </row>
    <row r="91" spans="1:5" ht="20.100000000000001" customHeight="1">
      <c r="A91" s="318" t="s">
        <v>435</v>
      </c>
      <c r="B91" s="318"/>
      <c r="C91" s="318"/>
      <c r="D91" s="318"/>
      <c r="E91" s="318"/>
    </row>
    <row r="92" spans="1:5" ht="20.100000000000001" customHeight="1">
      <c r="A92" s="318" t="s">
        <v>609</v>
      </c>
      <c r="B92" s="318"/>
      <c r="C92" s="318"/>
      <c r="D92" s="318"/>
      <c r="E92" s="318"/>
    </row>
    <row r="93" spans="1:5" ht="20.100000000000001" customHeight="1">
      <c r="A93" s="320" t="s">
        <v>436</v>
      </c>
      <c r="B93" s="320"/>
      <c r="C93" s="320"/>
      <c r="D93" s="320"/>
      <c r="E93" s="320"/>
    </row>
    <row r="94" spans="1:5" ht="20.100000000000001" customHeight="1">
      <c r="A94" s="203"/>
      <c r="B94" s="203"/>
      <c r="C94" s="203"/>
      <c r="D94" s="203"/>
      <c r="E94" s="204" t="s">
        <v>59</v>
      </c>
    </row>
    <row r="95" spans="1:5" ht="20.100000000000001" customHeight="1">
      <c r="A95" s="319" t="s">
        <v>98</v>
      </c>
      <c r="B95" s="319"/>
      <c r="C95" s="204"/>
      <c r="D95" s="204"/>
      <c r="E95" s="198">
        <v>31838.400000000001</v>
      </c>
    </row>
    <row r="96" spans="1:5" ht="20.100000000000001" customHeight="1">
      <c r="A96" s="319" t="s">
        <v>555</v>
      </c>
      <c r="B96" s="319"/>
      <c r="C96" s="204"/>
      <c r="D96" s="204"/>
      <c r="E96" s="198">
        <v>0</v>
      </c>
    </row>
    <row r="97" spans="1:5" ht="20.100000000000001" customHeight="1">
      <c r="A97" s="253" t="s">
        <v>384</v>
      </c>
      <c r="B97" s="205"/>
      <c r="C97" s="204"/>
      <c r="D97" s="204"/>
      <c r="E97" s="198">
        <v>0</v>
      </c>
    </row>
    <row r="98" spans="1:5" ht="20.100000000000001" customHeight="1">
      <c r="A98" s="206" t="s">
        <v>355</v>
      </c>
      <c r="B98" s="121"/>
      <c r="C98" s="121"/>
      <c r="D98" s="127"/>
      <c r="E98" s="295">
        <v>23221</v>
      </c>
    </row>
    <row r="99" spans="1:5" ht="20.100000000000001" customHeight="1">
      <c r="A99" s="206" t="s">
        <v>582</v>
      </c>
      <c r="B99" s="121"/>
      <c r="C99" s="121"/>
      <c r="D99" s="127"/>
      <c r="E99" s="295">
        <v>17400</v>
      </c>
    </row>
    <row r="100" spans="1:5" ht="20.100000000000001" customHeight="1">
      <c r="A100" s="206" t="s">
        <v>596</v>
      </c>
      <c r="B100" s="121"/>
      <c r="C100" s="121"/>
      <c r="D100" s="127"/>
      <c r="E100" s="295">
        <v>214.1</v>
      </c>
    </row>
    <row r="101" spans="1:5" ht="20.100000000000001" customHeight="1">
      <c r="A101" s="206" t="s">
        <v>597</v>
      </c>
      <c r="B101" s="121"/>
      <c r="C101" s="121"/>
      <c r="D101" s="127"/>
      <c r="E101" s="295">
        <v>256.92</v>
      </c>
    </row>
    <row r="102" spans="1:5" ht="20.100000000000001" customHeight="1">
      <c r="A102" s="206" t="s">
        <v>602</v>
      </c>
      <c r="B102" s="121"/>
      <c r="C102" s="121"/>
      <c r="D102" s="127"/>
      <c r="E102" s="295">
        <v>0</v>
      </c>
    </row>
    <row r="103" spans="1:5" ht="20.100000000000001" customHeight="1">
      <c r="A103" s="206" t="s">
        <v>605</v>
      </c>
      <c r="B103" s="121"/>
      <c r="C103" s="121"/>
      <c r="D103" s="127"/>
      <c r="E103" s="295">
        <v>18400</v>
      </c>
    </row>
    <row r="104" spans="1:5" ht="20.100000000000001" customHeight="1" thickBot="1">
      <c r="A104" s="204"/>
      <c r="B104" s="204"/>
      <c r="C104" s="121"/>
      <c r="D104" s="127" t="s">
        <v>14</v>
      </c>
      <c r="E104" s="207">
        <f>SUM(E95:E103)</f>
        <v>91330.42</v>
      </c>
    </row>
    <row r="105" spans="1:5" ht="20.100000000000001" customHeight="1" thickTop="1">
      <c r="A105" s="204"/>
      <c r="B105" s="204"/>
      <c r="C105" s="121"/>
      <c r="D105" s="127"/>
      <c r="E105" s="208"/>
    </row>
    <row r="106" spans="1:5" ht="20.100000000000001" customHeight="1">
      <c r="A106" s="204"/>
      <c r="B106" s="204"/>
      <c r="C106" s="121"/>
      <c r="D106" s="127"/>
      <c r="E106" s="208"/>
    </row>
    <row r="107" spans="1:5" ht="20.100000000000001" customHeight="1">
      <c r="A107" s="204"/>
      <c r="B107" s="204"/>
      <c r="C107" s="121"/>
      <c r="D107" s="127"/>
      <c r="E107" s="208"/>
    </row>
    <row r="108" spans="1:5" ht="20.100000000000001" customHeight="1">
      <c r="A108" s="204"/>
      <c r="B108" s="204"/>
      <c r="C108" s="121"/>
      <c r="D108" s="127"/>
      <c r="E108" s="208"/>
    </row>
    <row r="109" spans="1:5" ht="20.100000000000001" customHeight="1">
      <c r="A109" s="204"/>
      <c r="B109" s="204"/>
      <c r="C109" s="121"/>
      <c r="D109" s="127"/>
      <c r="E109" s="208"/>
    </row>
    <row r="110" spans="1:5" ht="20.100000000000001" customHeight="1">
      <c r="A110" s="204"/>
      <c r="B110" s="204"/>
      <c r="C110" s="121"/>
      <c r="D110" s="127"/>
      <c r="E110" s="208"/>
    </row>
    <row r="111" spans="1:5" ht="20.100000000000001" customHeight="1">
      <c r="A111" s="204"/>
      <c r="B111" s="204"/>
      <c r="C111" s="121"/>
      <c r="D111" s="127"/>
      <c r="E111" s="208"/>
    </row>
    <row r="112" spans="1:5" ht="20.100000000000001" customHeight="1">
      <c r="A112" s="204"/>
      <c r="B112" s="204"/>
      <c r="C112" s="121"/>
      <c r="D112" s="127"/>
      <c r="E112" s="208"/>
    </row>
    <row r="113" spans="1:5" ht="20.100000000000001" customHeight="1">
      <c r="A113" s="204"/>
      <c r="B113" s="204"/>
      <c r="C113" s="121"/>
      <c r="D113" s="127"/>
      <c r="E113" s="208"/>
    </row>
    <row r="114" spans="1:5" ht="20.100000000000001" customHeight="1">
      <c r="A114" s="204"/>
      <c r="B114" s="204"/>
      <c r="C114" s="121"/>
      <c r="D114" s="127"/>
      <c r="E114" s="208"/>
    </row>
    <row r="115" spans="1:5" ht="20.100000000000001" customHeight="1">
      <c r="A115" s="204"/>
      <c r="B115" s="204"/>
      <c r="C115" s="121"/>
      <c r="D115" s="127"/>
      <c r="E115" s="208"/>
    </row>
    <row r="116" spans="1:5" ht="20.100000000000001" customHeight="1">
      <c r="A116" s="204"/>
      <c r="B116" s="204"/>
      <c r="C116" s="121"/>
      <c r="D116" s="127"/>
      <c r="E116" s="208"/>
    </row>
    <row r="117" spans="1:5" ht="20.100000000000001" customHeight="1">
      <c r="A117" s="204"/>
      <c r="B117" s="204"/>
      <c r="C117" s="121"/>
      <c r="D117" s="127"/>
      <c r="E117" s="208"/>
    </row>
    <row r="118" spans="1:5" ht="20.100000000000001" customHeight="1">
      <c r="A118" s="204"/>
      <c r="B118" s="204"/>
      <c r="C118" s="121"/>
      <c r="D118" s="127"/>
      <c r="E118" s="208"/>
    </row>
    <row r="119" spans="1:5" ht="20.100000000000001" customHeight="1">
      <c r="A119" s="204"/>
      <c r="B119" s="204"/>
      <c r="C119" s="121"/>
      <c r="D119" s="127"/>
      <c r="E119" s="208"/>
    </row>
    <row r="120" spans="1:5" ht="20.100000000000001" customHeight="1">
      <c r="A120" s="204"/>
      <c r="B120" s="204"/>
      <c r="C120" s="121"/>
      <c r="D120" s="127"/>
      <c r="E120" s="208"/>
    </row>
    <row r="121" spans="1:5" ht="20.100000000000001" customHeight="1">
      <c r="A121" s="204"/>
      <c r="B121" s="204"/>
      <c r="C121" s="121"/>
      <c r="D121" s="127"/>
      <c r="E121" s="208"/>
    </row>
    <row r="122" spans="1:5" ht="20.100000000000001" customHeight="1">
      <c r="A122" s="204"/>
      <c r="B122" s="204"/>
      <c r="C122" s="121"/>
      <c r="D122" s="127"/>
      <c r="E122" s="208"/>
    </row>
    <row r="123" spans="1:5" ht="19.5" customHeight="1">
      <c r="A123" s="204"/>
      <c r="B123" s="204"/>
      <c r="C123" s="121"/>
      <c r="D123" s="127"/>
      <c r="E123" s="208"/>
    </row>
    <row r="124" spans="1:5" ht="19.5" customHeight="1">
      <c r="A124" s="204"/>
      <c r="B124" s="204"/>
      <c r="C124" s="121"/>
      <c r="D124" s="127"/>
      <c r="E124" s="208"/>
    </row>
    <row r="125" spans="1:5" ht="20.100000000000001" customHeight="1">
      <c r="A125" s="204"/>
      <c r="B125" s="204"/>
      <c r="C125" s="121"/>
      <c r="D125" s="127"/>
      <c r="E125" s="208"/>
    </row>
    <row r="126" spans="1:5" ht="20.100000000000001" customHeight="1">
      <c r="A126" s="204"/>
      <c r="B126" s="204"/>
      <c r="C126" s="121"/>
      <c r="D126" s="127"/>
      <c r="E126" s="208"/>
    </row>
    <row r="127" spans="1:5" ht="20.100000000000001" customHeight="1">
      <c r="A127" s="204"/>
      <c r="B127" s="204"/>
      <c r="C127" s="121"/>
      <c r="D127" s="127"/>
      <c r="E127" s="208"/>
    </row>
    <row r="128" spans="1:5" ht="20.100000000000001" customHeight="1">
      <c r="A128" s="204"/>
      <c r="B128" s="204"/>
      <c r="C128" s="121"/>
      <c r="D128" s="127"/>
      <c r="E128" s="209"/>
    </row>
    <row r="129" spans="1:5" ht="20.100000000000001" customHeight="1">
      <c r="A129" s="204"/>
      <c r="B129" s="204"/>
      <c r="C129" s="121"/>
      <c r="D129" s="127"/>
      <c r="E129" s="209"/>
    </row>
    <row r="130" spans="1:5" ht="20.100000000000001" customHeight="1">
      <c r="A130" s="321" t="s">
        <v>487</v>
      </c>
      <c r="B130" s="321"/>
      <c r="C130" s="321"/>
      <c r="D130" s="321"/>
      <c r="E130" s="321"/>
    </row>
    <row r="131" spans="1:5" ht="20.100000000000001" customHeight="1">
      <c r="A131" s="318" t="s">
        <v>435</v>
      </c>
      <c r="B131" s="318"/>
      <c r="C131" s="318"/>
      <c r="D131" s="318"/>
      <c r="E131" s="318"/>
    </row>
    <row r="132" spans="1:5" ht="20.100000000000001" customHeight="1">
      <c r="A132" s="318" t="s">
        <v>610</v>
      </c>
      <c r="B132" s="318"/>
      <c r="C132" s="318"/>
      <c r="D132" s="318"/>
      <c r="E132" s="318"/>
    </row>
    <row r="133" spans="1:5" ht="20.100000000000001" customHeight="1">
      <c r="A133" s="320" t="s">
        <v>437</v>
      </c>
      <c r="B133" s="320"/>
      <c r="C133" s="320"/>
      <c r="D133" s="320"/>
      <c r="E133" s="320"/>
    </row>
    <row r="134" spans="1:5" ht="20.100000000000001" customHeight="1">
      <c r="A134" s="203"/>
      <c r="B134" s="203"/>
      <c r="C134" s="203"/>
      <c r="D134" s="203"/>
      <c r="E134" s="204" t="s">
        <v>59</v>
      </c>
    </row>
    <row r="135" spans="1:5" ht="20.100000000000001" customHeight="1">
      <c r="A135" s="319" t="s">
        <v>98</v>
      </c>
      <c r="B135" s="319"/>
      <c r="C135" s="204"/>
      <c r="D135" s="204"/>
      <c r="E135" s="198">
        <v>16488.07</v>
      </c>
    </row>
    <row r="136" spans="1:5" ht="20.100000000000001" customHeight="1">
      <c r="A136" s="205" t="s">
        <v>452</v>
      </c>
      <c r="B136" s="205"/>
      <c r="C136" s="204"/>
      <c r="D136" s="204"/>
      <c r="E136" s="198">
        <v>82900</v>
      </c>
    </row>
    <row r="137" spans="1:5" ht="20.100000000000001" customHeight="1">
      <c r="A137" s="205" t="s">
        <v>355</v>
      </c>
      <c r="B137" s="205"/>
      <c r="C137" s="204"/>
      <c r="D137" s="204"/>
      <c r="E137" s="198">
        <v>20503</v>
      </c>
    </row>
    <row r="138" spans="1:5" ht="20.100000000000001" customHeight="1">
      <c r="A138" s="319" t="s">
        <v>384</v>
      </c>
      <c r="B138" s="319"/>
      <c r="C138" s="204"/>
      <c r="D138" s="204"/>
      <c r="E138" s="198">
        <v>0</v>
      </c>
    </row>
    <row r="139" spans="1:5" ht="20.100000000000001" customHeight="1">
      <c r="A139" s="255" t="s">
        <v>582</v>
      </c>
      <c r="B139" s="255"/>
      <c r="C139" s="256"/>
      <c r="D139" s="256"/>
      <c r="E139" s="254">
        <v>17400</v>
      </c>
    </row>
    <row r="140" spans="1:5" ht="20.100000000000001" customHeight="1">
      <c r="A140" s="297" t="s">
        <v>597</v>
      </c>
      <c r="B140" s="255"/>
      <c r="C140" s="256"/>
      <c r="D140" s="256"/>
      <c r="E140" s="254">
        <v>0</v>
      </c>
    </row>
    <row r="141" spans="1:5" ht="20.100000000000001" customHeight="1" thickBot="1">
      <c r="A141" s="204"/>
      <c r="B141" s="204"/>
      <c r="C141" s="204"/>
      <c r="D141" s="204" t="s">
        <v>14</v>
      </c>
      <c r="E141" s="210">
        <f>SUM(E135:E140)</f>
        <v>137291.07</v>
      </c>
    </row>
    <row r="142" spans="1:5" ht="20.100000000000001" customHeight="1" thickTop="1">
      <c r="A142" s="322"/>
      <c r="B142" s="322"/>
      <c r="C142" s="322"/>
      <c r="D142" s="322"/>
      <c r="E142" s="322"/>
    </row>
    <row r="143" spans="1:5" ht="20.100000000000001" customHeight="1">
      <c r="A143" s="322"/>
      <c r="B143" s="322"/>
      <c r="C143" s="322"/>
      <c r="D143" s="322"/>
      <c r="E143" s="322"/>
    </row>
    <row r="144" spans="1:5" ht="20.100000000000001" customHeight="1">
      <c r="A144" s="204"/>
      <c r="B144" s="204"/>
      <c r="C144" s="204"/>
      <c r="D144" s="204"/>
      <c r="E144" s="204"/>
    </row>
    <row r="145" spans="1:5" ht="20.100000000000001" customHeight="1">
      <c r="A145" s="204"/>
      <c r="B145" s="204"/>
      <c r="C145" s="204"/>
      <c r="D145" s="204"/>
      <c r="E145" s="204"/>
    </row>
    <row r="146" spans="1:5" ht="20.100000000000001" customHeight="1">
      <c r="A146" s="204"/>
      <c r="B146" s="204"/>
      <c r="C146" s="204"/>
      <c r="D146" s="204"/>
      <c r="E146" s="204"/>
    </row>
    <row r="147" spans="1:5" ht="20.100000000000001" customHeight="1">
      <c r="A147" s="204"/>
      <c r="B147" s="204"/>
      <c r="C147" s="204"/>
      <c r="D147" s="204"/>
      <c r="E147" s="204"/>
    </row>
    <row r="148" spans="1:5" ht="20.100000000000001" customHeight="1">
      <c r="A148" s="204"/>
      <c r="B148" s="204"/>
      <c r="C148" s="204"/>
      <c r="D148" s="204"/>
      <c r="E148" s="204"/>
    </row>
    <row r="149" spans="1:5" ht="20.100000000000001" customHeight="1">
      <c r="A149" s="204"/>
      <c r="B149" s="204"/>
      <c r="C149" s="204"/>
      <c r="D149" s="204"/>
      <c r="E149" s="204"/>
    </row>
    <row r="150" spans="1:5" ht="20.100000000000001" customHeight="1">
      <c r="A150" s="204"/>
      <c r="B150" s="204"/>
      <c r="C150" s="204"/>
      <c r="D150" s="204"/>
      <c r="E150" s="204"/>
    </row>
    <row r="151" spans="1:5" ht="20.100000000000001" customHeight="1">
      <c r="A151" s="204"/>
      <c r="B151" s="204"/>
      <c r="C151" s="204"/>
      <c r="D151" s="204"/>
      <c r="E151" s="204"/>
    </row>
    <row r="152" spans="1:5" ht="20.100000000000001" customHeight="1">
      <c r="A152" s="204"/>
      <c r="B152" s="204"/>
      <c r="C152" s="204"/>
      <c r="D152" s="204"/>
      <c r="E152" s="204"/>
    </row>
    <row r="153" spans="1:5" ht="20.100000000000001" customHeight="1">
      <c r="A153" s="204"/>
      <c r="B153" s="204"/>
      <c r="C153" s="204"/>
      <c r="D153" s="204"/>
      <c r="E153" s="204"/>
    </row>
    <row r="154" spans="1:5" ht="20.100000000000001" customHeight="1">
      <c r="A154" s="204"/>
      <c r="B154" s="204"/>
      <c r="C154" s="204"/>
      <c r="D154" s="204"/>
      <c r="E154" s="204"/>
    </row>
    <row r="155" spans="1:5" ht="20.100000000000001" customHeight="1">
      <c r="A155" s="204"/>
      <c r="B155" s="204"/>
      <c r="C155" s="204"/>
      <c r="D155" s="204"/>
      <c r="E155" s="204"/>
    </row>
    <row r="156" spans="1:5" ht="20.100000000000001" customHeight="1">
      <c r="A156" s="204"/>
      <c r="B156" s="204"/>
      <c r="C156" s="204"/>
      <c r="D156" s="204"/>
      <c r="E156" s="204"/>
    </row>
    <row r="157" spans="1:5" ht="20.100000000000001" customHeight="1">
      <c r="A157" s="204"/>
      <c r="B157" s="204"/>
      <c r="C157" s="204"/>
      <c r="D157" s="204"/>
      <c r="E157" s="204"/>
    </row>
    <row r="158" spans="1:5" ht="20.100000000000001" customHeight="1">
      <c r="A158" s="256"/>
      <c r="B158" s="256"/>
      <c r="C158" s="256"/>
      <c r="D158" s="256"/>
      <c r="E158" s="256"/>
    </row>
    <row r="159" spans="1:5" ht="20.100000000000001" customHeight="1">
      <c r="A159" s="204"/>
      <c r="B159" s="204"/>
      <c r="C159" s="204"/>
      <c r="D159" s="204"/>
      <c r="E159" s="204"/>
    </row>
    <row r="160" spans="1:5" ht="20.100000000000001" customHeight="1">
      <c r="A160" s="298"/>
      <c r="B160" s="298"/>
      <c r="C160" s="298"/>
      <c r="D160" s="298"/>
      <c r="E160" s="298"/>
    </row>
    <row r="161" spans="1:5" ht="20.100000000000001" customHeight="1">
      <c r="A161" s="298"/>
      <c r="B161" s="298"/>
      <c r="C161" s="298"/>
      <c r="D161" s="298"/>
      <c r="E161" s="298"/>
    </row>
    <row r="162" spans="1:5" ht="20.100000000000001" customHeight="1">
      <c r="A162" s="298"/>
      <c r="B162" s="298"/>
      <c r="C162" s="298"/>
      <c r="D162" s="298"/>
      <c r="E162" s="298"/>
    </row>
    <row r="163" spans="1:5" ht="20.100000000000001" customHeight="1">
      <c r="A163" s="298"/>
      <c r="B163" s="298"/>
      <c r="C163" s="298"/>
      <c r="D163" s="298"/>
      <c r="E163" s="298"/>
    </row>
    <row r="164" spans="1:5" ht="20.100000000000001" customHeight="1">
      <c r="A164" s="204"/>
      <c r="B164" s="204"/>
      <c r="C164" s="204"/>
      <c r="D164" s="204"/>
      <c r="E164" s="204"/>
    </row>
    <row r="165" spans="1:5" ht="20.100000000000001" customHeight="1">
      <c r="A165" s="205"/>
      <c r="B165" s="205"/>
      <c r="C165" s="204"/>
      <c r="D165" s="204"/>
      <c r="E165" s="198"/>
    </row>
    <row r="166" spans="1:5" ht="20.100000000000001" customHeight="1">
      <c r="A166" s="205"/>
      <c r="B166" s="205"/>
      <c r="C166" s="204"/>
      <c r="D166" s="204"/>
      <c r="E166" s="198"/>
    </row>
    <row r="167" spans="1:5" ht="19.5" customHeight="1">
      <c r="A167" s="205"/>
      <c r="B167" s="198"/>
      <c r="C167" s="198"/>
      <c r="D167" s="198"/>
      <c r="E167" s="198"/>
    </row>
    <row r="168" spans="1:5" ht="20.100000000000001" customHeight="1">
      <c r="A168" s="205"/>
      <c r="B168" s="205"/>
      <c r="C168" s="204"/>
      <c r="D168" s="204"/>
      <c r="E168" s="198"/>
    </row>
    <row r="169" spans="1:5" ht="20.100000000000001" customHeight="1">
      <c r="A169" s="205"/>
      <c r="B169" s="205"/>
      <c r="C169" s="204"/>
      <c r="D169" s="204"/>
      <c r="E169" s="198"/>
    </row>
    <row r="170" spans="1:5" ht="20.100000000000001" customHeight="1">
      <c r="A170" s="321" t="s">
        <v>487</v>
      </c>
      <c r="B170" s="321"/>
      <c r="C170" s="321"/>
      <c r="D170" s="321"/>
      <c r="E170" s="321"/>
    </row>
    <row r="171" spans="1:5" ht="20.100000000000001" customHeight="1">
      <c r="A171" s="318" t="s">
        <v>435</v>
      </c>
      <c r="B171" s="318"/>
      <c r="C171" s="318"/>
      <c r="D171" s="318"/>
      <c r="E171" s="318"/>
    </row>
    <row r="172" spans="1:5" ht="20.100000000000001" customHeight="1">
      <c r="A172" s="318" t="s">
        <v>609</v>
      </c>
      <c r="B172" s="318"/>
      <c r="C172" s="318"/>
      <c r="D172" s="318"/>
      <c r="E172" s="318"/>
    </row>
    <row r="173" spans="1:5" ht="20.100000000000001" customHeight="1">
      <c r="A173" s="320" t="s">
        <v>416</v>
      </c>
      <c r="B173" s="320"/>
      <c r="C173" s="320"/>
      <c r="D173" s="320"/>
      <c r="E173" s="320"/>
    </row>
    <row r="174" spans="1:5" ht="20.100000000000001" customHeight="1">
      <c r="A174" s="203"/>
      <c r="B174" s="203"/>
      <c r="C174" s="203"/>
      <c r="D174" s="203"/>
      <c r="E174" s="204" t="s">
        <v>59</v>
      </c>
    </row>
    <row r="175" spans="1:5" ht="20.100000000000001" customHeight="1">
      <c r="A175" s="319" t="s">
        <v>611</v>
      </c>
      <c r="B175" s="319"/>
      <c r="C175" s="319"/>
      <c r="D175" s="127"/>
      <c r="E175" s="206">
        <v>93800</v>
      </c>
    </row>
    <row r="176" spans="1:5" ht="20.100000000000001" customHeight="1" thickBot="1">
      <c r="A176" s="204"/>
      <c r="B176" s="204"/>
      <c r="C176" s="204"/>
      <c r="D176" s="204" t="s">
        <v>14</v>
      </c>
      <c r="E176" s="210">
        <f>SUM(E175:E175)</f>
        <v>93800</v>
      </c>
    </row>
    <row r="177" spans="1:5" ht="20.100000000000001" customHeight="1" thickTop="1">
      <c r="A177" s="205"/>
      <c r="B177" s="205"/>
      <c r="C177" s="205"/>
      <c r="D177" s="204"/>
      <c r="E177" s="198"/>
    </row>
    <row r="178" spans="1:5" ht="20.100000000000001" customHeight="1">
      <c r="A178" s="205"/>
      <c r="B178" s="205"/>
      <c r="C178" s="205"/>
      <c r="D178" s="204"/>
      <c r="E178" s="198"/>
    </row>
    <row r="179" spans="1:5" ht="20.100000000000001" customHeight="1">
      <c r="A179" s="205"/>
      <c r="B179" s="205"/>
      <c r="C179" s="204"/>
      <c r="D179" s="204"/>
      <c r="E179" s="198"/>
    </row>
    <row r="180" spans="1:5" ht="20.100000000000001" customHeight="1">
      <c r="A180" s="205"/>
      <c r="B180" s="205"/>
      <c r="C180" s="204"/>
      <c r="D180" s="204"/>
      <c r="E180" s="198"/>
    </row>
    <row r="181" spans="1:5" ht="20.100000000000001" customHeight="1">
      <c r="A181" s="205"/>
      <c r="B181" s="205"/>
      <c r="C181" s="204"/>
      <c r="D181" s="204"/>
      <c r="E181" s="198"/>
    </row>
    <row r="182" spans="1:5" ht="20.100000000000001" customHeight="1">
      <c r="A182" s="205"/>
      <c r="B182" s="205"/>
      <c r="C182" s="204"/>
      <c r="D182" s="204"/>
      <c r="E182" s="198"/>
    </row>
    <row r="183" spans="1:5" ht="20.100000000000001" customHeight="1">
      <c r="A183" s="204"/>
      <c r="B183" s="204"/>
      <c r="C183" s="204"/>
      <c r="D183" s="127"/>
      <c r="E183" s="211"/>
    </row>
    <row r="184" spans="1:5" ht="20.100000000000001" customHeight="1">
      <c r="A184" s="204"/>
      <c r="B184" s="204"/>
      <c r="C184" s="204"/>
      <c r="D184" s="127"/>
      <c r="E184" s="211"/>
    </row>
    <row r="185" spans="1:5" ht="20.100000000000001" customHeight="1">
      <c r="A185" s="204"/>
      <c r="B185" s="204"/>
      <c r="C185" s="204"/>
      <c r="D185" s="127"/>
      <c r="E185" s="211"/>
    </row>
    <row r="186" spans="1:5" ht="20.100000000000001" customHeight="1">
      <c r="A186" s="204"/>
      <c r="B186" s="204"/>
      <c r="C186" s="204"/>
      <c r="D186" s="127"/>
      <c r="E186" s="211"/>
    </row>
    <row r="187" spans="1:5" ht="20.100000000000001" customHeight="1">
      <c r="A187" s="204"/>
      <c r="B187" s="204"/>
      <c r="C187" s="204"/>
      <c r="D187" s="127"/>
      <c r="E187" s="211"/>
    </row>
    <row r="188" spans="1:5" ht="20.100000000000001" customHeight="1">
      <c r="A188" s="89"/>
      <c r="C188" s="204"/>
      <c r="D188" s="89"/>
      <c r="E188" s="89"/>
    </row>
    <row r="189" spans="1:5" ht="20.100000000000001" customHeight="1">
      <c r="A189" s="89"/>
      <c r="D189" s="89"/>
      <c r="E189" s="89"/>
    </row>
    <row r="190" spans="1:5" ht="20.100000000000001" customHeight="1">
      <c r="A190" s="89"/>
      <c r="D190" s="89"/>
      <c r="E190" s="89"/>
    </row>
    <row r="191" spans="1:5" ht="20.100000000000001" customHeight="1">
      <c r="A191" s="89"/>
      <c r="D191" s="89"/>
      <c r="E191" s="89"/>
    </row>
    <row r="192" spans="1:5" ht="20.100000000000001" customHeight="1">
      <c r="A192" s="89"/>
      <c r="D192" s="89"/>
      <c r="E192" s="89"/>
    </row>
    <row r="193" spans="1:5" ht="20.100000000000001" customHeight="1">
      <c r="A193" s="89"/>
      <c r="D193" s="89"/>
      <c r="E193" s="89"/>
    </row>
    <row r="194" spans="1:5" ht="20.100000000000001" customHeight="1">
      <c r="A194" s="89"/>
      <c r="D194" s="89"/>
      <c r="E194" s="89"/>
    </row>
    <row r="195" spans="1:5" ht="20.100000000000001" customHeight="1">
      <c r="A195" s="89"/>
      <c r="D195" s="89"/>
      <c r="E195" s="89"/>
    </row>
    <row r="196" spans="1:5" ht="20.100000000000001" customHeight="1">
      <c r="A196" s="89"/>
      <c r="D196" s="89"/>
      <c r="E196" s="89"/>
    </row>
    <row r="197" spans="1:5" ht="20.100000000000001" customHeight="1">
      <c r="A197" s="89"/>
      <c r="D197" s="89"/>
      <c r="E197" s="89"/>
    </row>
    <row r="198" spans="1:5" ht="20.100000000000001" customHeight="1">
      <c r="A198" s="89"/>
      <c r="D198" s="89"/>
      <c r="E198" s="89"/>
    </row>
    <row r="199" spans="1:5" ht="20.100000000000001" customHeight="1">
      <c r="A199" s="89"/>
      <c r="D199" s="89"/>
      <c r="E199" s="89"/>
    </row>
    <row r="200" spans="1:5" ht="20.100000000000001" customHeight="1">
      <c r="A200" s="89"/>
      <c r="D200" s="89"/>
      <c r="E200" s="89"/>
    </row>
    <row r="201" spans="1:5" ht="20.100000000000001" customHeight="1">
      <c r="A201" s="89"/>
      <c r="D201" s="89"/>
      <c r="E201" s="89"/>
    </row>
    <row r="202" spans="1:5" ht="20.100000000000001" customHeight="1">
      <c r="A202" s="89"/>
      <c r="D202" s="89"/>
      <c r="E202" s="89"/>
    </row>
    <row r="203" spans="1:5" ht="20.100000000000001" customHeight="1">
      <c r="A203" s="89"/>
      <c r="D203" s="89"/>
      <c r="E203" s="89"/>
    </row>
    <row r="204" spans="1:5" ht="20.100000000000001" customHeight="1">
      <c r="A204" s="89"/>
      <c r="D204" s="89"/>
      <c r="E204" s="89"/>
    </row>
    <row r="205" spans="1:5" ht="20.100000000000001" customHeight="1">
      <c r="A205" s="89"/>
      <c r="D205" s="89"/>
      <c r="E205" s="89"/>
    </row>
    <row r="206" spans="1:5" ht="20.100000000000001" customHeight="1">
      <c r="A206" s="89"/>
      <c r="D206" s="89"/>
      <c r="E206" s="89"/>
    </row>
    <row r="207" spans="1:5" ht="20.100000000000001" customHeight="1">
      <c r="A207" s="89"/>
      <c r="D207" s="89"/>
      <c r="E207" s="89"/>
    </row>
    <row r="208" spans="1:5" ht="20.100000000000001" customHeight="1">
      <c r="A208" s="89"/>
      <c r="D208" s="89"/>
      <c r="E208" s="89"/>
    </row>
    <row r="209" spans="1:5" ht="20.100000000000001" customHeight="1">
      <c r="A209" s="89"/>
      <c r="D209" s="89"/>
      <c r="E209" s="89"/>
    </row>
    <row r="210" spans="1:5" ht="20.100000000000001" customHeight="1">
      <c r="A210" s="89"/>
      <c r="D210" s="89"/>
      <c r="E210" s="89"/>
    </row>
    <row r="211" spans="1:5" ht="20.100000000000001" customHeight="1">
      <c r="A211" s="89"/>
      <c r="D211" s="89"/>
      <c r="E211" s="89"/>
    </row>
    <row r="212" spans="1:5" ht="20.100000000000001" customHeight="1">
      <c r="A212" s="89"/>
      <c r="D212" s="89"/>
      <c r="E212" s="89"/>
    </row>
    <row r="213" spans="1:5" ht="20.100000000000001" customHeight="1">
      <c r="A213" s="89"/>
      <c r="D213" s="89"/>
      <c r="E213" s="89"/>
    </row>
    <row r="214" spans="1:5" ht="20.100000000000001" customHeight="1">
      <c r="A214" s="89"/>
      <c r="D214" s="89"/>
      <c r="E214" s="89"/>
    </row>
    <row r="215" spans="1:5" ht="20.100000000000001" customHeight="1">
      <c r="A215" s="89"/>
      <c r="D215" s="89"/>
      <c r="E215" s="89"/>
    </row>
    <row r="216" spans="1:5" ht="20.100000000000001" customHeight="1">
      <c r="A216" s="89"/>
      <c r="D216" s="89"/>
      <c r="E216" s="89"/>
    </row>
    <row r="217" spans="1:5" ht="20.100000000000001" customHeight="1">
      <c r="A217" s="89"/>
      <c r="D217" s="89"/>
      <c r="E217" s="89"/>
    </row>
    <row r="218" spans="1:5" ht="20.100000000000001" customHeight="1">
      <c r="A218" s="89"/>
      <c r="D218" s="89"/>
      <c r="E218" s="89"/>
    </row>
    <row r="219" spans="1:5" ht="20.100000000000001" customHeight="1">
      <c r="A219" s="89"/>
      <c r="D219" s="89"/>
      <c r="E219" s="89"/>
    </row>
    <row r="220" spans="1:5" ht="20.100000000000001" customHeight="1">
      <c r="A220" s="89"/>
      <c r="D220" s="89"/>
      <c r="E220" s="89"/>
    </row>
    <row r="221" spans="1:5" ht="20.100000000000001" customHeight="1">
      <c r="A221" s="89"/>
      <c r="D221" s="89"/>
      <c r="E221" s="89"/>
    </row>
    <row r="222" spans="1:5" ht="20.100000000000001" customHeight="1">
      <c r="A222" s="89"/>
      <c r="D222" s="89"/>
      <c r="E222" s="89"/>
    </row>
    <row r="223" spans="1:5" ht="20.100000000000001" customHeight="1">
      <c r="A223" s="89"/>
      <c r="D223" s="89"/>
      <c r="E223" s="89"/>
    </row>
    <row r="224" spans="1:5" ht="20.100000000000001" customHeight="1">
      <c r="A224" s="89"/>
      <c r="D224" s="89"/>
      <c r="E224" s="89"/>
    </row>
    <row r="225" spans="1:5" ht="20.100000000000001" customHeight="1">
      <c r="A225" s="89"/>
      <c r="D225" s="89"/>
      <c r="E225" s="89"/>
    </row>
    <row r="226" spans="1:5" ht="20.100000000000001" customHeight="1">
      <c r="A226" s="89"/>
      <c r="D226" s="89"/>
      <c r="E226" s="89"/>
    </row>
    <row r="227" spans="1:5" ht="20.100000000000001" customHeight="1">
      <c r="A227" s="89"/>
      <c r="D227" s="89"/>
      <c r="E227" s="89"/>
    </row>
    <row r="228" spans="1:5" ht="20.100000000000001" customHeight="1">
      <c r="A228" s="89"/>
      <c r="D228" s="89"/>
      <c r="E228" s="89"/>
    </row>
    <row r="229" spans="1:5" ht="20.100000000000001" customHeight="1">
      <c r="A229" s="89"/>
      <c r="D229" s="89"/>
      <c r="E229" s="89"/>
    </row>
    <row r="230" spans="1:5" ht="20.100000000000001" customHeight="1">
      <c r="A230" s="89"/>
      <c r="D230" s="89"/>
      <c r="E230" s="89"/>
    </row>
    <row r="231" spans="1:5" ht="20.100000000000001" customHeight="1">
      <c r="A231" s="89"/>
      <c r="D231" s="89"/>
      <c r="E231" s="89"/>
    </row>
    <row r="232" spans="1:5" ht="20.100000000000001" customHeight="1">
      <c r="A232" s="89"/>
      <c r="D232" s="89"/>
      <c r="E232" s="89"/>
    </row>
    <row r="233" spans="1:5" ht="20.100000000000001" customHeight="1">
      <c r="A233" s="89"/>
      <c r="D233" s="89"/>
      <c r="E233" s="89"/>
    </row>
    <row r="234" spans="1:5" ht="20.100000000000001" customHeight="1">
      <c r="A234" s="89"/>
      <c r="D234" s="89"/>
      <c r="E234" s="89"/>
    </row>
    <row r="235" spans="1:5" ht="20.100000000000001" customHeight="1">
      <c r="A235" s="89"/>
      <c r="D235" s="89"/>
      <c r="E235" s="89"/>
    </row>
    <row r="236" spans="1:5" ht="20.100000000000001" customHeight="1">
      <c r="A236" s="89"/>
      <c r="D236" s="89"/>
      <c r="E236" s="89"/>
    </row>
    <row r="237" spans="1:5" ht="20.100000000000001" customHeight="1">
      <c r="A237" s="89"/>
      <c r="D237" s="89"/>
      <c r="E237" s="89"/>
    </row>
    <row r="238" spans="1:5" ht="20.100000000000001" customHeight="1">
      <c r="A238" s="89"/>
      <c r="D238" s="89"/>
      <c r="E238" s="89"/>
    </row>
    <row r="239" spans="1:5" ht="20.100000000000001" customHeight="1">
      <c r="A239" s="89"/>
      <c r="D239" s="89"/>
      <c r="E239" s="89"/>
    </row>
    <row r="240" spans="1:5" ht="20.100000000000001" customHeight="1">
      <c r="A240" s="89"/>
      <c r="D240" s="89"/>
      <c r="E240" s="89"/>
    </row>
    <row r="241" spans="1:5" ht="20.100000000000001" customHeight="1">
      <c r="A241" s="89"/>
      <c r="D241" s="89"/>
      <c r="E241" s="89"/>
    </row>
    <row r="242" spans="1:5" ht="20.100000000000001" customHeight="1">
      <c r="A242" s="89"/>
      <c r="D242" s="89"/>
      <c r="E242" s="89"/>
    </row>
    <row r="243" spans="1:5" ht="20.100000000000001" customHeight="1">
      <c r="A243" s="89"/>
      <c r="D243" s="89"/>
      <c r="E243" s="89"/>
    </row>
    <row r="244" spans="1:5" ht="20.100000000000001" customHeight="1">
      <c r="A244" s="89"/>
      <c r="D244" s="89"/>
      <c r="E244" s="89"/>
    </row>
    <row r="245" spans="1:5" ht="20.100000000000001" customHeight="1">
      <c r="A245" s="89"/>
      <c r="D245" s="89"/>
      <c r="E245" s="89"/>
    </row>
    <row r="246" spans="1:5" ht="20.100000000000001" customHeight="1">
      <c r="A246" s="89"/>
      <c r="D246" s="89"/>
      <c r="E246" s="89"/>
    </row>
    <row r="247" spans="1:5" ht="20.100000000000001" customHeight="1">
      <c r="A247" s="89"/>
      <c r="D247" s="89"/>
      <c r="E247" s="89"/>
    </row>
    <row r="248" spans="1:5" ht="20.100000000000001" customHeight="1">
      <c r="A248" s="89"/>
      <c r="D248" s="89"/>
      <c r="E248" s="89"/>
    </row>
    <row r="249" spans="1:5" ht="20.100000000000001" customHeight="1">
      <c r="A249" s="89"/>
      <c r="D249" s="89"/>
      <c r="E249" s="89"/>
    </row>
    <row r="250" spans="1:5" ht="20.100000000000001" customHeight="1">
      <c r="A250" s="89"/>
      <c r="D250" s="89"/>
      <c r="E250" s="89"/>
    </row>
    <row r="251" spans="1:5" ht="20.100000000000001" customHeight="1">
      <c r="A251" s="89"/>
      <c r="D251" s="89"/>
      <c r="E251" s="89"/>
    </row>
    <row r="252" spans="1:5" ht="20.100000000000001" customHeight="1">
      <c r="A252" s="89"/>
      <c r="D252" s="89"/>
      <c r="E252" s="89"/>
    </row>
    <row r="253" spans="1:5" ht="20.100000000000001" customHeight="1">
      <c r="A253" s="89"/>
      <c r="D253" s="89"/>
      <c r="E253" s="89"/>
    </row>
    <row r="254" spans="1:5" ht="20.100000000000001" customHeight="1">
      <c r="A254" s="89"/>
      <c r="D254" s="89"/>
      <c r="E254" s="89"/>
    </row>
    <row r="255" spans="1:5" ht="20.100000000000001" customHeight="1">
      <c r="A255" s="89"/>
      <c r="D255" s="89"/>
      <c r="E255" s="89"/>
    </row>
    <row r="256" spans="1:5" ht="20.100000000000001" customHeight="1">
      <c r="A256" s="89"/>
      <c r="D256" s="89"/>
      <c r="E256" s="89"/>
    </row>
    <row r="257" spans="1:5" ht="20.100000000000001" customHeight="1">
      <c r="A257" s="89"/>
      <c r="D257" s="89"/>
      <c r="E257" s="89"/>
    </row>
    <row r="258" spans="1:5" ht="20.100000000000001" customHeight="1">
      <c r="A258" s="89"/>
      <c r="D258" s="89"/>
      <c r="E258" s="89"/>
    </row>
    <row r="259" spans="1:5" ht="20.100000000000001" customHeight="1">
      <c r="A259" s="89"/>
      <c r="D259" s="89"/>
      <c r="E259" s="89"/>
    </row>
    <row r="260" spans="1:5" ht="20.100000000000001" customHeight="1">
      <c r="A260" s="89"/>
      <c r="D260" s="89"/>
      <c r="E260" s="89"/>
    </row>
    <row r="261" spans="1:5" ht="20.100000000000001" customHeight="1">
      <c r="A261" s="89"/>
      <c r="D261" s="89"/>
      <c r="E261" s="89"/>
    </row>
    <row r="262" spans="1:5" ht="20.100000000000001" customHeight="1">
      <c r="A262" s="89"/>
      <c r="D262" s="89"/>
      <c r="E262" s="89"/>
    </row>
    <row r="263" spans="1:5" ht="20.100000000000001" customHeight="1">
      <c r="A263" s="89"/>
      <c r="D263" s="89"/>
      <c r="E263" s="89"/>
    </row>
    <row r="264" spans="1:5" ht="20.100000000000001" customHeight="1">
      <c r="A264" s="89"/>
      <c r="D264" s="89"/>
      <c r="E264" s="89"/>
    </row>
    <row r="265" spans="1:5" ht="20.100000000000001" customHeight="1">
      <c r="A265" s="89"/>
      <c r="D265" s="89"/>
      <c r="E265" s="89"/>
    </row>
    <row r="266" spans="1:5" ht="20.100000000000001" customHeight="1">
      <c r="A266" s="89"/>
      <c r="D266" s="89"/>
      <c r="E266" s="89"/>
    </row>
    <row r="267" spans="1:5" ht="20.100000000000001" customHeight="1">
      <c r="A267" s="89"/>
      <c r="D267" s="89"/>
      <c r="E267" s="89"/>
    </row>
    <row r="268" spans="1:5" ht="20.100000000000001" customHeight="1">
      <c r="A268" s="89"/>
      <c r="D268" s="89"/>
      <c r="E268" s="89"/>
    </row>
    <row r="269" spans="1:5" ht="20.100000000000001" customHeight="1">
      <c r="A269" s="89"/>
      <c r="D269" s="89"/>
      <c r="E269" s="89"/>
    </row>
    <row r="270" spans="1:5" ht="20.100000000000001" customHeight="1">
      <c r="A270" s="89"/>
      <c r="D270" s="89"/>
      <c r="E270" s="89"/>
    </row>
    <row r="271" spans="1:5" ht="20.100000000000001" customHeight="1">
      <c r="A271" s="89"/>
      <c r="D271" s="89"/>
      <c r="E271" s="89"/>
    </row>
    <row r="272" spans="1:5" ht="20.100000000000001" customHeight="1">
      <c r="A272" s="89"/>
      <c r="D272" s="89"/>
      <c r="E272" s="89"/>
    </row>
    <row r="273" spans="1:5" ht="20.100000000000001" customHeight="1">
      <c r="A273" s="89"/>
      <c r="D273" s="89"/>
      <c r="E273" s="89"/>
    </row>
    <row r="274" spans="1:5" ht="20.100000000000001" customHeight="1">
      <c r="A274" s="89"/>
      <c r="D274" s="89"/>
      <c r="E274" s="89"/>
    </row>
    <row r="275" spans="1:5" ht="20.100000000000001" customHeight="1">
      <c r="A275" s="89"/>
      <c r="D275" s="89"/>
      <c r="E275" s="89"/>
    </row>
    <row r="276" spans="1:5" ht="20.100000000000001" customHeight="1">
      <c r="A276" s="89"/>
      <c r="D276" s="89"/>
      <c r="E276" s="89"/>
    </row>
    <row r="277" spans="1:5" ht="20.100000000000001" customHeight="1">
      <c r="A277" s="89"/>
      <c r="D277" s="89"/>
      <c r="E277" s="89"/>
    </row>
    <row r="278" spans="1:5" ht="20.100000000000001" customHeight="1">
      <c r="A278" s="89"/>
      <c r="D278" s="89"/>
      <c r="E278" s="89"/>
    </row>
    <row r="279" spans="1:5" ht="20.100000000000001" customHeight="1">
      <c r="A279" s="89"/>
      <c r="D279" s="89"/>
      <c r="E279" s="89"/>
    </row>
    <row r="280" spans="1:5" ht="20.100000000000001" customHeight="1">
      <c r="A280" s="89"/>
      <c r="D280" s="89"/>
      <c r="E280" s="89"/>
    </row>
    <row r="281" spans="1:5" ht="20.100000000000001" customHeight="1">
      <c r="A281" s="89"/>
      <c r="D281" s="89"/>
      <c r="E281" s="89"/>
    </row>
    <row r="282" spans="1:5" ht="20.100000000000001" customHeight="1">
      <c r="A282" s="89"/>
      <c r="D282" s="89"/>
      <c r="E282" s="89"/>
    </row>
    <row r="283" spans="1:5" ht="20.100000000000001" customHeight="1">
      <c r="A283" s="89"/>
      <c r="D283" s="89"/>
      <c r="E283" s="89"/>
    </row>
    <row r="284" spans="1:5" ht="20.100000000000001" customHeight="1">
      <c r="A284" s="89"/>
      <c r="D284" s="89"/>
      <c r="E284" s="89"/>
    </row>
    <row r="285" spans="1:5" ht="20.100000000000001" customHeight="1">
      <c r="A285" s="89"/>
      <c r="D285" s="89"/>
      <c r="E285" s="89"/>
    </row>
    <row r="286" spans="1:5" ht="20.100000000000001" customHeight="1">
      <c r="A286" s="89"/>
      <c r="D286" s="89"/>
      <c r="E286" s="89"/>
    </row>
    <row r="287" spans="1:5" ht="20.100000000000001" customHeight="1">
      <c r="A287" s="89"/>
      <c r="D287" s="89"/>
      <c r="E287" s="89"/>
    </row>
    <row r="288" spans="1:5" ht="20.100000000000001" customHeight="1">
      <c r="A288" s="89"/>
      <c r="D288" s="89"/>
      <c r="E288" s="89"/>
    </row>
    <row r="289" spans="1:5" ht="20.100000000000001" customHeight="1">
      <c r="A289" s="89"/>
      <c r="D289" s="89"/>
      <c r="E289" s="89"/>
    </row>
    <row r="290" spans="1:5" ht="20.100000000000001" customHeight="1">
      <c r="A290" s="89"/>
      <c r="D290" s="89"/>
      <c r="E290" s="89"/>
    </row>
    <row r="291" spans="1:5" ht="20.100000000000001" customHeight="1">
      <c r="A291" s="89"/>
      <c r="D291" s="89"/>
      <c r="E291" s="89"/>
    </row>
    <row r="292" spans="1:5" ht="20.100000000000001" customHeight="1">
      <c r="A292" s="89"/>
      <c r="D292" s="89"/>
      <c r="E292" s="89"/>
    </row>
    <row r="293" spans="1:5" ht="20.100000000000001" customHeight="1">
      <c r="A293" s="89"/>
      <c r="D293" s="89"/>
      <c r="E293" s="89"/>
    </row>
    <row r="294" spans="1:5" ht="20.100000000000001" customHeight="1">
      <c r="A294" s="89"/>
      <c r="D294" s="89"/>
      <c r="E294" s="89"/>
    </row>
    <row r="295" spans="1:5" ht="20.100000000000001" customHeight="1">
      <c r="A295" s="89"/>
      <c r="D295" s="89"/>
      <c r="E295" s="89"/>
    </row>
    <row r="296" spans="1:5" ht="20.100000000000001" customHeight="1">
      <c r="A296" s="89"/>
      <c r="D296" s="89"/>
      <c r="E296" s="89"/>
    </row>
    <row r="297" spans="1:5" ht="20.100000000000001" customHeight="1">
      <c r="A297" s="89"/>
      <c r="D297" s="89"/>
      <c r="E297" s="89"/>
    </row>
    <row r="298" spans="1:5" ht="20.100000000000001" customHeight="1">
      <c r="A298" s="89"/>
      <c r="D298" s="89"/>
      <c r="E298" s="89"/>
    </row>
    <row r="299" spans="1:5" ht="20.100000000000001" customHeight="1">
      <c r="A299" s="89"/>
      <c r="D299" s="89"/>
      <c r="E299" s="89"/>
    </row>
    <row r="300" spans="1:5" ht="20.100000000000001" customHeight="1">
      <c r="A300" s="89"/>
      <c r="D300" s="89"/>
      <c r="E300" s="89"/>
    </row>
    <row r="301" spans="1:5" ht="20.100000000000001" customHeight="1">
      <c r="A301" s="89"/>
      <c r="D301" s="89"/>
      <c r="E301" s="89"/>
    </row>
    <row r="302" spans="1:5" ht="20.100000000000001" customHeight="1">
      <c r="A302" s="89"/>
      <c r="D302" s="89"/>
      <c r="E302" s="89"/>
    </row>
    <row r="303" spans="1:5" ht="20.100000000000001" customHeight="1">
      <c r="A303" s="89"/>
      <c r="D303" s="89"/>
      <c r="E303" s="89"/>
    </row>
    <row r="304" spans="1:5" ht="20.100000000000001" customHeight="1">
      <c r="A304" s="89"/>
      <c r="D304" s="89"/>
      <c r="E304" s="89"/>
    </row>
    <row r="305" spans="1:5" ht="20.100000000000001" customHeight="1">
      <c r="A305" s="89"/>
      <c r="D305" s="89"/>
      <c r="E305" s="89"/>
    </row>
    <row r="306" spans="1:5" ht="20.100000000000001" customHeight="1">
      <c r="A306" s="89"/>
      <c r="D306" s="89"/>
      <c r="E306" s="89"/>
    </row>
    <row r="307" spans="1:5" ht="20.100000000000001" customHeight="1">
      <c r="A307" s="89"/>
      <c r="D307" s="89"/>
      <c r="E307" s="89"/>
    </row>
    <row r="308" spans="1:5" ht="20.100000000000001" customHeight="1">
      <c r="A308" s="89"/>
      <c r="D308" s="89"/>
      <c r="E308" s="89"/>
    </row>
    <row r="309" spans="1:5" ht="20.100000000000001" customHeight="1">
      <c r="A309" s="89"/>
      <c r="D309" s="89"/>
      <c r="E309" s="89"/>
    </row>
    <row r="310" spans="1:5" ht="20.100000000000001" customHeight="1">
      <c r="A310" s="89"/>
      <c r="D310" s="89"/>
      <c r="E310" s="89"/>
    </row>
    <row r="311" spans="1:5" ht="20.100000000000001" customHeight="1">
      <c r="A311" s="89"/>
      <c r="D311" s="89"/>
      <c r="E311" s="89"/>
    </row>
    <row r="312" spans="1:5" ht="20.100000000000001" customHeight="1">
      <c r="A312" s="89"/>
      <c r="D312" s="89"/>
      <c r="E312" s="89"/>
    </row>
    <row r="313" spans="1:5" ht="20.100000000000001" customHeight="1">
      <c r="A313" s="89"/>
      <c r="D313" s="89"/>
      <c r="E313" s="89"/>
    </row>
    <row r="314" spans="1:5" ht="20.100000000000001" customHeight="1">
      <c r="A314" s="89"/>
      <c r="D314" s="89"/>
      <c r="E314" s="89"/>
    </row>
    <row r="315" spans="1:5" ht="20.100000000000001" customHeight="1">
      <c r="A315" s="89"/>
      <c r="D315" s="89"/>
      <c r="E315" s="89"/>
    </row>
    <row r="316" spans="1:5" ht="20.100000000000001" customHeight="1">
      <c r="A316" s="89"/>
      <c r="D316" s="89"/>
      <c r="E316" s="89"/>
    </row>
    <row r="317" spans="1:5" ht="20.100000000000001" customHeight="1">
      <c r="A317" s="89"/>
      <c r="D317" s="89"/>
      <c r="E317" s="89"/>
    </row>
    <row r="318" spans="1:5" ht="20.100000000000001" customHeight="1">
      <c r="A318" s="89"/>
      <c r="D318" s="89"/>
      <c r="E318" s="89"/>
    </row>
    <row r="319" spans="1:5" ht="20.100000000000001" customHeight="1">
      <c r="A319" s="89"/>
      <c r="D319" s="89"/>
      <c r="E319" s="89"/>
    </row>
    <row r="320" spans="1:5" ht="20.100000000000001" customHeight="1">
      <c r="A320" s="89"/>
      <c r="D320" s="89"/>
      <c r="E320" s="89"/>
    </row>
    <row r="321" spans="1:5" ht="20.100000000000001" customHeight="1">
      <c r="A321" s="89"/>
      <c r="D321" s="89"/>
      <c r="E321" s="89"/>
    </row>
    <row r="322" spans="1:5" ht="20.100000000000001" customHeight="1">
      <c r="A322" s="89"/>
      <c r="D322" s="89"/>
      <c r="E322" s="89"/>
    </row>
    <row r="323" spans="1:5" ht="20.100000000000001" customHeight="1">
      <c r="A323" s="89"/>
      <c r="D323" s="89"/>
      <c r="E323" s="89"/>
    </row>
    <row r="324" spans="1:5" ht="20.100000000000001" customHeight="1">
      <c r="A324" s="89"/>
      <c r="D324" s="89"/>
      <c r="E324" s="89"/>
    </row>
    <row r="325" spans="1:5" ht="20.100000000000001" customHeight="1">
      <c r="A325" s="89"/>
      <c r="D325" s="89"/>
      <c r="E325" s="89"/>
    </row>
    <row r="326" spans="1:5" ht="20.100000000000001" customHeight="1">
      <c r="A326" s="89"/>
      <c r="D326" s="89"/>
      <c r="E326" s="89"/>
    </row>
    <row r="327" spans="1:5" ht="20.100000000000001" customHeight="1">
      <c r="A327" s="89"/>
      <c r="D327" s="89"/>
      <c r="E327" s="89"/>
    </row>
    <row r="328" spans="1:5" ht="20.100000000000001" customHeight="1">
      <c r="A328" s="89"/>
      <c r="D328" s="89"/>
      <c r="E328" s="89"/>
    </row>
    <row r="329" spans="1:5" ht="20.100000000000001" customHeight="1">
      <c r="A329" s="89"/>
      <c r="D329" s="89"/>
      <c r="E329" s="89"/>
    </row>
    <row r="330" spans="1:5" ht="20.100000000000001" customHeight="1">
      <c r="A330" s="89"/>
      <c r="D330" s="89"/>
      <c r="E330" s="89"/>
    </row>
    <row r="331" spans="1:5" ht="20.100000000000001" customHeight="1">
      <c r="A331" s="89"/>
      <c r="D331" s="89"/>
      <c r="E331" s="89"/>
    </row>
    <row r="332" spans="1:5" ht="20.100000000000001" customHeight="1">
      <c r="A332" s="89"/>
      <c r="D332" s="89"/>
      <c r="E332" s="89"/>
    </row>
    <row r="333" spans="1:5" ht="20.100000000000001" customHeight="1">
      <c r="A333" s="89"/>
      <c r="D333" s="89"/>
      <c r="E333" s="89"/>
    </row>
    <row r="334" spans="1:5" ht="20.100000000000001" customHeight="1">
      <c r="A334" s="89"/>
      <c r="D334" s="89"/>
      <c r="E334" s="89"/>
    </row>
    <row r="335" spans="1:5" ht="20.100000000000001" customHeight="1">
      <c r="A335" s="89"/>
      <c r="D335" s="89"/>
      <c r="E335" s="89"/>
    </row>
    <row r="336" spans="1:5" ht="20.100000000000001" customHeight="1">
      <c r="A336" s="89"/>
      <c r="D336" s="89"/>
      <c r="E336" s="89"/>
    </row>
    <row r="337" spans="1:5" ht="20.100000000000001" customHeight="1">
      <c r="A337" s="89"/>
      <c r="D337" s="89"/>
      <c r="E337" s="89"/>
    </row>
    <row r="338" spans="1:5" ht="20.100000000000001" customHeight="1">
      <c r="A338" s="89"/>
      <c r="D338" s="89"/>
      <c r="E338" s="89"/>
    </row>
    <row r="339" spans="1:5" ht="20.100000000000001" customHeight="1">
      <c r="A339" s="89"/>
      <c r="D339" s="89"/>
      <c r="E339" s="89"/>
    </row>
    <row r="340" spans="1:5" ht="20.100000000000001" customHeight="1">
      <c r="A340" s="89"/>
      <c r="D340" s="89"/>
      <c r="E340" s="89"/>
    </row>
    <row r="341" spans="1:5" ht="20.100000000000001" customHeight="1">
      <c r="A341" s="89"/>
      <c r="D341" s="89"/>
      <c r="E341" s="89"/>
    </row>
    <row r="342" spans="1:5" ht="20.100000000000001" customHeight="1">
      <c r="A342" s="89"/>
      <c r="D342" s="89"/>
      <c r="E342" s="89"/>
    </row>
    <row r="343" spans="1:5" ht="20.100000000000001" customHeight="1">
      <c r="A343" s="89"/>
      <c r="D343" s="89"/>
      <c r="E343" s="89"/>
    </row>
    <row r="344" spans="1:5" ht="20.100000000000001" customHeight="1">
      <c r="A344" s="89"/>
      <c r="D344" s="89"/>
      <c r="E344" s="89"/>
    </row>
    <row r="345" spans="1:5" ht="20.100000000000001" customHeight="1">
      <c r="A345" s="89"/>
      <c r="D345" s="89"/>
      <c r="E345" s="89"/>
    </row>
    <row r="346" spans="1:5" ht="20.100000000000001" customHeight="1">
      <c r="A346" s="89"/>
      <c r="D346" s="89"/>
      <c r="E346" s="89"/>
    </row>
    <row r="347" spans="1:5" ht="20.100000000000001" customHeight="1">
      <c r="A347" s="89"/>
      <c r="D347" s="89"/>
      <c r="E347" s="89"/>
    </row>
    <row r="348" spans="1:5" ht="20.100000000000001" customHeight="1">
      <c r="A348" s="89"/>
      <c r="D348" s="89"/>
      <c r="E348" s="89"/>
    </row>
    <row r="349" spans="1:5" ht="20.100000000000001" customHeight="1">
      <c r="A349" s="89"/>
      <c r="D349" s="89"/>
      <c r="E349" s="89"/>
    </row>
    <row r="350" spans="1:5" ht="20.100000000000001" customHeight="1">
      <c r="A350" s="89"/>
      <c r="D350" s="89"/>
      <c r="E350" s="89"/>
    </row>
    <row r="351" spans="1:5" ht="20.100000000000001" customHeight="1">
      <c r="A351" s="89"/>
      <c r="D351" s="89"/>
      <c r="E351" s="89"/>
    </row>
    <row r="352" spans="1:5" ht="20.100000000000001" customHeight="1">
      <c r="A352" s="89"/>
      <c r="D352" s="89"/>
      <c r="E352" s="89"/>
    </row>
    <row r="353" spans="1:5" ht="20.100000000000001" customHeight="1">
      <c r="A353" s="89"/>
      <c r="D353" s="89"/>
      <c r="E353" s="89"/>
    </row>
    <row r="354" spans="1:5" ht="20.100000000000001" customHeight="1">
      <c r="A354" s="89"/>
      <c r="D354" s="89"/>
      <c r="E354" s="89"/>
    </row>
    <row r="355" spans="1:5" ht="20.100000000000001" customHeight="1">
      <c r="A355" s="89"/>
      <c r="D355" s="89"/>
      <c r="E355" s="89"/>
    </row>
    <row r="356" spans="1:5" ht="20.100000000000001" customHeight="1">
      <c r="A356" s="89"/>
      <c r="D356" s="89"/>
      <c r="E356" s="89"/>
    </row>
    <row r="357" spans="1:5" ht="20.100000000000001" customHeight="1">
      <c r="A357" s="89"/>
      <c r="D357" s="89"/>
      <c r="E357" s="89"/>
    </row>
    <row r="358" spans="1:5" ht="20.100000000000001" customHeight="1">
      <c r="A358" s="89"/>
      <c r="D358" s="89"/>
      <c r="E358" s="89"/>
    </row>
    <row r="359" spans="1:5" ht="20.100000000000001" customHeight="1">
      <c r="A359" s="89"/>
      <c r="D359" s="89"/>
      <c r="E359" s="89"/>
    </row>
    <row r="360" spans="1:5" ht="20.100000000000001" customHeight="1">
      <c r="A360" s="89"/>
      <c r="D360" s="89"/>
      <c r="E360" s="89"/>
    </row>
    <row r="361" spans="1:5" ht="20.100000000000001" customHeight="1">
      <c r="A361" s="89"/>
      <c r="D361" s="89"/>
      <c r="E361" s="89"/>
    </row>
    <row r="362" spans="1:5" ht="20.100000000000001" customHeight="1">
      <c r="A362" s="89"/>
      <c r="D362" s="89"/>
      <c r="E362" s="89"/>
    </row>
    <row r="363" spans="1:5" ht="20.100000000000001" customHeight="1">
      <c r="A363" s="89"/>
      <c r="D363" s="89"/>
      <c r="E363" s="89"/>
    </row>
    <row r="364" spans="1:5" ht="20.100000000000001" customHeight="1">
      <c r="A364" s="89"/>
      <c r="D364" s="89"/>
      <c r="E364" s="89"/>
    </row>
    <row r="365" spans="1:5" ht="20.100000000000001" customHeight="1">
      <c r="A365" s="89"/>
      <c r="D365" s="89"/>
      <c r="E365" s="89"/>
    </row>
    <row r="366" spans="1:5" ht="20.100000000000001" customHeight="1">
      <c r="A366" s="89"/>
      <c r="D366" s="89"/>
      <c r="E366" s="89"/>
    </row>
    <row r="367" spans="1:5" ht="20.100000000000001" customHeight="1">
      <c r="A367" s="89"/>
      <c r="D367" s="89"/>
      <c r="E367" s="89"/>
    </row>
    <row r="368" spans="1:5" ht="20.100000000000001" customHeight="1">
      <c r="A368" s="89"/>
      <c r="D368" s="89"/>
      <c r="E368" s="89"/>
    </row>
    <row r="369" spans="1:5" ht="20.100000000000001" customHeight="1">
      <c r="A369" s="89"/>
      <c r="D369" s="89"/>
      <c r="E369" s="89"/>
    </row>
    <row r="370" spans="1:5" ht="20.100000000000001" customHeight="1">
      <c r="A370" s="89"/>
      <c r="D370" s="89"/>
      <c r="E370" s="89"/>
    </row>
    <row r="371" spans="1:5" ht="20.100000000000001" customHeight="1">
      <c r="A371" s="89"/>
      <c r="D371" s="89"/>
      <c r="E371" s="89"/>
    </row>
    <row r="372" spans="1:5" ht="20.100000000000001" customHeight="1">
      <c r="A372" s="89"/>
      <c r="D372" s="89"/>
      <c r="E372" s="89"/>
    </row>
    <row r="373" spans="1:5" ht="20.100000000000001" customHeight="1">
      <c r="A373" s="89"/>
      <c r="D373" s="89"/>
      <c r="E373" s="89"/>
    </row>
    <row r="374" spans="1:5" ht="20.100000000000001" customHeight="1">
      <c r="A374" s="89"/>
      <c r="D374" s="89"/>
      <c r="E374" s="89"/>
    </row>
    <row r="375" spans="1:5" ht="20.100000000000001" customHeight="1">
      <c r="A375" s="89"/>
      <c r="D375" s="89"/>
      <c r="E375" s="89"/>
    </row>
    <row r="376" spans="1:5" ht="20.100000000000001" customHeight="1">
      <c r="A376" s="89"/>
      <c r="D376" s="89"/>
      <c r="E376" s="89"/>
    </row>
    <row r="377" spans="1:5" ht="20.100000000000001" customHeight="1">
      <c r="A377" s="89"/>
      <c r="D377" s="89"/>
      <c r="E377" s="89"/>
    </row>
    <row r="378" spans="1:5" ht="20.100000000000001" customHeight="1">
      <c r="A378" s="89"/>
      <c r="D378" s="89"/>
      <c r="E378" s="89"/>
    </row>
    <row r="379" spans="1:5" ht="20.100000000000001" customHeight="1">
      <c r="A379" s="89"/>
      <c r="D379" s="89"/>
      <c r="E379" s="89"/>
    </row>
    <row r="380" spans="1:5" ht="20.100000000000001" customHeight="1">
      <c r="A380" s="89"/>
      <c r="D380" s="89"/>
      <c r="E380" s="89"/>
    </row>
    <row r="381" spans="1:5" ht="20.100000000000001" customHeight="1">
      <c r="A381" s="89"/>
      <c r="D381" s="89"/>
      <c r="E381" s="89"/>
    </row>
    <row r="382" spans="1:5" ht="20.100000000000001" customHeight="1">
      <c r="A382" s="89"/>
      <c r="D382" s="89"/>
      <c r="E382" s="89"/>
    </row>
    <row r="383" spans="1:5" ht="20.100000000000001" customHeight="1">
      <c r="A383" s="89"/>
      <c r="D383" s="89"/>
      <c r="E383" s="89"/>
    </row>
    <row r="384" spans="1:5" ht="20.100000000000001" customHeight="1">
      <c r="A384" s="89"/>
      <c r="D384" s="89"/>
      <c r="E384" s="89"/>
    </row>
    <row r="385" spans="1:5" ht="20.100000000000001" customHeight="1">
      <c r="A385" s="89"/>
      <c r="D385" s="89"/>
      <c r="E385" s="89"/>
    </row>
    <row r="386" spans="1:5" ht="20.100000000000001" customHeight="1">
      <c r="A386" s="89"/>
      <c r="D386" s="89"/>
      <c r="E386" s="89"/>
    </row>
    <row r="387" spans="1:5" ht="20.100000000000001" customHeight="1">
      <c r="A387" s="89"/>
      <c r="D387" s="89"/>
      <c r="E387" s="89"/>
    </row>
    <row r="388" spans="1:5" ht="20.100000000000001" customHeight="1">
      <c r="A388" s="89"/>
      <c r="D388" s="89"/>
      <c r="E388" s="89"/>
    </row>
    <row r="389" spans="1:5" ht="20.100000000000001" customHeight="1">
      <c r="A389" s="89"/>
      <c r="D389" s="89"/>
      <c r="E389" s="89"/>
    </row>
    <row r="390" spans="1:5" ht="20.100000000000001" customHeight="1">
      <c r="A390" s="89"/>
      <c r="D390" s="89"/>
      <c r="E390" s="89"/>
    </row>
    <row r="391" spans="1:5" ht="20.100000000000001" customHeight="1">
      <c r="A391" s="89"/>
      <c r="D391" s="89"/>
      <c r="E391" s="89"/>
    </row>
    <row r="392" spans="1:5" ht="20.100000000000001" customHeight="1">
      <c r="A392" s="89"/>
      <c r="D392" s="89"/>
      <c r="E392" s="89"/>
    </row>
    <row r="393" spans="1:5" ht="20.100000000000001" customHeight="1">
      <c r="A393" s="89"/>
      <c r="D393" s="89"/>
      <c r="E393" s="89"/>
    </row>
    <row r="394" spans="1:5" ht="20.100000000000001" customHeight="1">
      <c r="A394" s="89"/>
      <c r="D394" s="89"/>
      <c r="E394" s="89"/>
    </row>
    <row r="395" spans="1:5" ht="20.100000000000001" customHeight="1">
      <c r="A395" s="89"/>
      <c r="D395" s="89"/>
      <c r="E395" s="89"/>
    </row>
    <row r="396" spans="1:5" ht="20.100000000000001" customHeight="1">
      <c r="A396" s="89"/>
      <c r="D396" s="89"/>
      <c r="E396" s="89"/>
    </row>
    <row r="397" spans="1:5" ht="20.100000000000001" customHeight="1">
      <c r="A397" s="89"/>
      <c r="D397" s="89"/>
      <c r="E397" s="89"/>
    </row>
    <row r="398" spans="1:5" ht="20.100000000000001" customHeight="1">
      <c r="A398" s="89"/>
      <c r="D398" s="89"/>
      <c r="E398" s="89"/>
    </row>
    <row r="399" spans="1:5" ht="20.100000000000001" customHeight="1">
      <c r="A399" s="89"/>
      <c r="D399" s="89"/>
      <c r="E399" s="89"/>
    </row>
    <row r="400" spans="1:5" ht="20.100000000000001" customHeight="1">
      <c r="A400" s="89"/>
      <c r="D400" s="89"/>
      <c r="E400" s="89"/>
    </row>
    <row r="401" spans="1:5" ht="20.100000000000001" customHeight="1">
      <c r="A401" s="89"/>
      <c r="D401" s="89"/>
      <c r="E401" s="89"/>
    </row>
    <row r="402" spans="1:5" ht="20.100000000000001" customHeight="1">
      <c r="A402" s="89"/>
      <c r="D402" s="89"/>
      <c r="E402" s="89"/>
    </row>
    <row r="403" spans="1:5" ht="20.100000000000001" customHeight="1">
      <c r="A403" s="89"/>
      <c r="D403" s="89"/>
      <c r="E403" s="89"/>
    </row>
    <row r="404" spans="1:5" ht="20.100000000000001" customHeight="1">
      <c r="A404" s="89"/>
      <c r="D404" s="89"/>
      <c r="E404" s="89"/>
    </row>
    <row r="405" spans="1:5" ht="20.100000000000001" customHeight="1">
      <c r="A405" s="89"/>
      <c r="D405" s="89"/>
      <c r="E405" s="89"/>
    </row>
    <row r="406" spans="1:5" ht="20.100000000000001" customHeight="1">
      <c r="A406" s="89"/>
      <c r="D406" s="89"/>
      <c r="E406" s="89"/>
    </row>
    <row r="407" spans="1:5" ht="20.100000000000001" customHeight="1">
      <c r="A407" s="89"/>
      <c r="D407" s="89"/>
      <c r="E407" s="89"/>
    </row>
    <row r="408" spans="1:5" ht="20.100000000000001" customHeight="1">
      <c r="A408" s="89"/>
      <c r="D408" s="89"/>
      <c r="E408" s="89"/>
    </row>
    <row r="409" spans="1:5" ht="20.100000000000001" customHeight="1">
      <c r="A409" s="89"/>
      <c r="D409" s="89"/>
      <c r="E409" s="89"/>
    </row>
    <row r="410" spans="1:5" ht="20.100000000000001" customHeight="1">
      <c r="A410" s="89"/>
      <c r="D410" s="89"/>
      <c r="E410" s="89"/>
    </row>
    <row r="411" spans="1:5" ht="20.100000000000001" customHeight="1">
      <c r="A411" s="89"/>
      <c r="D411" s="89"/>
      <c r="E411" s="89"/>
    </row>
    <row r="412" spans="1:5" ht="20.100000000000001" customHeight="1">
      <c r="A412" s="89"/>
      <c r="D412" s="89"/>
      <c r="E412" s="89"/>
    </row>
    <row r="413" spans="1:5" ht="20.100000000000001" customHeight="1">
      <c r="A413" s="89"/>
      <c r="D413" s="89"/>
      <c r="E413" s="89"/>
    </row>
    <row r="414" spans="1:5" ht="20.100000000000001" customHeight="1">
      <c r="A414" s="89"/>
      <c r="D414" s="89"/>
      <c r="E414" s="89"/>
    </row>
    <row r="415" spans="1:5" ht="20.100000000000001" customHeight="1">
      <c r="A415" s="89"/>
      <c r="D415" s="89"/>
      <c r="E415" s="89"/>
    </row>
    <row r="416" spans="1:5" ht="20.100000000000001" customHeight="1">
      <c r="A416" s="89"/>
      <c r="D416" s="89"/>
      <c r="E416" s="89"/>
    </row>
    <row r="417" spans="1:5" ht="20.100000000000001" customHeight="1">
      <c r="A417" s="89"/>
      <c r="D417" s="89"/>
      <c r="E417" s="89"/>
    </row>
    <row r="418" spans="1:5" ht="20.100000000000001" customHeight="1">
      <c r="A418" s="89"/>
      <c r="D418" s="89"/>
      <c r="E418" s="89"/>
    </row>
    <row r="419" spans="1:5" ht="20.100000000000001" customHeight="1">
      <c r="A419" s="89"/>
      <c r="D419" s="89"/>
      <c r="E419" s="89"/>
    </row>
    <row r="420" spans="1:5" ht="20.100000000000001" customHeight="1">
      <c r="A420" s="89"/>
      <c r="D420" s="89"/>
      <c r="E420" s="89"/>
    </row>
    <row r="421" spans="1:5" ht="20.100000000000001" customHeight="1">
      <c r="A421" s="89"/>
      <c r="D421" s="89"/>
      <c r="E421" s="89"/>
    </row>
    <row r="422" spans="1:5" ht="20.100000000000001" customHeight="1">
      <c r="A422" s="89"/>
      <c r="D422" s="89"/>
      <c r="E422" s="89"/>
    </row>
    <row r="423" spans="1:5" ht="20.100000000000001" customHeight="1">
      <c r="A423" s="89"/>
      <c r="D423" s="89"/>
      <c r="E423" s="89"/>
    </row>
    <row r="424" spans="1:5" ht="20.100000000000001" customHeight="1">
      <c r="A424" s="89"/>
      <c r="D424" s="89"/>
      <c r="E424" s="89"/>
    </row>
    <row r="425" spans="1:5" ht="20.100000000000001" customHeight="1">
      <c r="A425" s="89"/>
      <c r="D425" s="89"/>
      <c r="E425" s="89"/>
    </row>
    <row r="426" spans="1:5" ht="20.100000000000001" customHeight="1">
      <c r="A426" s="89"/>
      <c r="D426" s="89"/>
      <c r="E426" s="89"/>
    </row>
    <row r="427" spans="1:5" ht="20.100000000000001" customHeight="1">
      <c r="A427" s="89"/>
      <c r="D427" s="89"/>
      <c r="E427" s="89"/>
    </row>
    <row r="428" spans="1:5" ht="20.100000000000001" customHeight="1">
      <c r="A428" s="89"/>
      <c r="D428" s="89"/>
      <c r="E428" s="89"/>
    </row>
    <row r="429" spans="1:5" ht="20.100000000000001" customHeight="1">
      <c r="A429" s="89"/>
      <c r="D429" s="89"/>
      <c r="E429" s="89"/>
    </row>
    <row r="430" spans="1:5" ht="20.100000000000001" customHeight="1">
      <c r="A430" s="89"/>
      <c r="D430" s="89"/>
      <c r="E430" s="89"/>
    </row>
    <row r="431" spans="1:5" ht="20.100000000000001" customHeight="1">
      <c r="A431" s="89"/>
      <c r="D431" s="89"/>
      <c r="E431" s="89"/>
    </row>
    <row r="432" spans="1:5" ht="20.100000000000001" customHeight="1">
      <c r="A432" s="89"/>
      <c r="D432" s="89"/>
      <c r="E432" s="89"/>
    </row>
    <row r="433" spans="1:5" ht="20.100000000000001" customHeight="1">
      <c r="A433" s="89"/>
      <c r="D433" s="89"/>
      <c r="E433" s="89"/>
    </row>
    <row r="434" spans="1:5" ht="20.100000000000001" customHeight="1">
      <c r="A434" s="89"/>
      <c r="D434" s="89"/>
      <c r="E434" s="89"/>
    </row>
    <row r="435" spans="1:5" ht="20.100000000000001" customHeight="1">
      <c r="A435" s="89"/>
      <c r="D435" s="89"/>
      <c r="E435" s="89"/>
    </row>
    <row r="436" spans="1:5" ht="20.100000000000001" customHeight="1">
      <c r="A436" s="89"/>
      <c r="D436" s="89"/>
      <c r="E436" s="89"/>
    </row>
    <row r="437" spans="1:5" ht="20.100000000000001" customHeight="1">
      <c r="A437" s="89"/>
      <c r="D437" s="89"/>
      <c r="E437" s="89"/>
    </row>
    <row r="438" spans="1:5" ht="20.100000000000001" customHeight="1">
      <c r="A438" s="89"/>
      <c r="D438" s="89"/>
      <c r="E438" s="89"/>
    </row>
    <row r="439" spans="1:5" ht="20.100000000000001" customHeight="1">
      <c r="A439" s="89"/>
      <c r="D439" s="89"/>
      <c r="E439" s="89"/>
    </row>
    <row r="440" spans="1:5" ht="20.100000000000001" customHeight="1">
      <c r="A440" s="89"/>
      <c r="D440" s="89"/>
      <c r="E440" s="89"/>
    </row>
    <row r="441" spans="1:5" ht="20.100000000000001" customHeight="1">
      <c r="A441" s="89"/>
      <c r="D441" s="89"/>
      <c r="E441" s="89"/>
    </row>
    <row r="442" spans="1:5" ht="20.100000000000001" customHeight="1">
      <c r="A442" s="89"/>
      <c r="D442" s="89"/>
      <c r="E442" s="89"/>
    </row>
    <row r="443" spans="1:5" ht="20.100000000000001" customHeight="1">
      <c r="A443" s="89"/>
      <c r="D443" s="89"/>
      <c r="E443" s="89"/>
    </row>
    <row r="444" spans="1:5" ht="20.100000000000001" customHeight="1">
      <c r="A444" s="89"/>
      <c r="D444" s="89"/>
      <c r="E444" s="89"/>
    </row>
    <row r="445" spans="1:5" ht="20.100000000000001" customHeight="1">
      <c r="A445" s="89"/>
      <c r="D445" s="89"/>
      <c r="E445" s="89"/>
    </row>
    <row r="446" spans="1:5" ht="20.100000000000001" customHeight="1">
      <c r="A446" s="89"/>
      <c r="D446" s="89"/>
      <c r="E446" s="89"/>
    </row>
    <row r="447" spans="1:5" ht="20.100000000000001" customHeight="1">
      <c r="A447" s="89"/>
      <c r="D447" s="89"/>
      <c r="E447" s="89"/>
    </row>
    <row r="448" spans="1:5" ht="20.100000000000001" customHeight="1">
      <c r="A448" s="89"/>
      <c r="D448" s="89"/>
      <c r="E448" s="89"/>
    </row>
    <row r="449" spans="1:5" ht="20.100000000000001" customHeight="1">
      <c r="A449" s="89"/>
      <c r="D449" s="89"/>
      <c r="E449" s="89"/>
    </row>
    <row r="450" spans="1:5" ht="20.100000000000001" customHeight="1">
      <c r="A450" s="89"/>
      <c r="D450" s="89"/>
      <c r="E450" s="89"/>
    </row>
    <row r="451" spans="1:5" ht="20.100000000000001" customHeight="1">
      <c r="A451" s="89"/>
      <c r="D451" s="89"/>
      <c r="E451" s="89"/>
    </row>
    <row r="452" spans="1:5" ht="20.100000000000001" customHeight="1">
      <c r="A452" s="89"/>
      <c r="D452" s="89"/>
      <c r="E452" s="89"/>
    </row>
    <row r="453" spans="1:5" ht="20.100000000000001" customHeight="1">
      <c r="A453" s="89"/>
      <c r="D453" s="89"/>
      <c r="E453" s="89"/>
    </row>
    <row r="454" spans="1:5" ht="20.100000000000001" customHeight="1">
      <c r="A454" s="89"/>
      <c r="D454" s="89"/>
      <c r="E454" s="89"/>
    </row>
    <row r="455" spans="1:5" ht="20.100000000000001" customHeight="1">
      <c r="A455" s="89"/>
      <c r="D455" s="89"/>
      <c r="E455" s="89"/>
    </row>
    <row r="456" spans="1:5" ht="20.100000000000001" customHeight="1">
      <c r="A456" s="89"/>
      <c r="D456" s="89"/>
      <c r="E456" s="89"/>
    </row>
    <row r="457" spans="1:5" ht="20.100000000000001" customHeight="1">
      <c r="A457" s="89"/>
      <c r="D457" s="89"/>
      <c r="E457" s="89"/>
    </row>
    <row r="458" spans="1:5" ht="20.100000000000001" customHeight="1">
      <c r="A458" s="89"/>
      <c r="D458" s="89"/>
      <c r="E458" s="89"/>
    </row>
    <row r="459" spans="1:5" ht="20.100000000000001" customHeight="1">
      <c r="A459" s="89"/>
      <c r="D459" s="89"/>
      <c r="E459" s="89"/>
    </row>
    <row r="460" spans="1:5" ht="20.100000000000001" customHeight="1">
      <c r="A460" s="89"/>
      <c r="D460" s="89"/>
      <c r="E460" s="89"/>
    </row>
    <row r="461" spans="1:5" ht="20.100000000000001" customHeight="1">
      <c r="A461" s="89"/>
      <c r="D461" s="89"/>
      <c r="E461" s="89"/>
    </row>
    <row r="462" spans="1:5" ht="20.100000000000001" customHeight="1">
      <c r="A462" s="89"/>
      <c r="D462" s="89"/>
      <c r="E462" s="89"/>
    </row>
    <row r="463" spans="1:5" ht="20.100000000000001" customHeight="1">
      <c r="A463" s="89"/>
      <c r="D463" s="89"/>
      <c r="E463" s="89"/>
    </row>
    <row r="464" spans="1:5" ht="20.100000000000001" customHeight="1">
      <c r="A464" s="89"/>
      <c r="D464" s="89"/>
      <c r="E464" s="89"/>
    </row>
    <row r="465" spans="1:5" ht="20.100000000000001" customHeight="1">
      <c r="A465" s="89"/>
      <c r="D465" s="89"/>
      <c r="E465" s="89"/>
    </row>
    <row r="466" spans="1:5" ht="20.100000000000001" customHeight="1">
      <c r="A466" s="89"/>
      <c r="D466" s="89"/>
      <c r="E466" s="89"/>
    </row>
    <row r="467" spans="1:5" ht="20.100000000000001" customHeight="1">
      <c r="A467" s="89"/>
      <c r="D467" s="89"/>
      <c r="E467" s="89"/>
    </row>
    <row r="468" spans="1:5" ht="20.100000000000001" customHeight="1">
      <c r="A468" s="89"/>
      <c r="D468" s="89"/>
      <c r="E468" s="89"/>
    </row>
    <row r="469" spans="1:5" ht="20.100000000000001" customHeight="1">
      <c r="A469" s="89"/>
      <c r="D469" s="89"/>
      <c r="E469" s="89"/>
    </row>
    <row r="470" spans="1:5" ht="20.100000000000001" customHeight="1">
      <c r="A470" s="89"/>
      <c r="D470" s="89"/>
      <c r="E470" s="89"/>
    </row>
    <row r="471" spans="1:5" ht="20.100000000000001" customHeight="1">
      <c r="A471" s="89"/>
      <c r="D471" s="89"/>
      <c r="E471" s="89"/>
    </row>
    <row r="472" spans="1:5" ht="20.100000000000001" customHeight="1">
      <c r="A472" s="89"/>
      <c r="D472" s="89"/>
      <c r="E472" s="89"/>
    </row>
    <row r="473" spans="1:5" ht="20.100000000000001" customHeight="1">
      <c r="A473" s="89"/>
      <c r="D473" s="89"/>
      <c r="E473" s="89"/>
    </row>
    <row r="474" spans="1:5" ht="20.100000000000001" customHeight="1">
      <c r="A474" s="89"/>
      <c r="D474" s="89"/>
      <c r="E474" s="89"/>
    </row>
    <row r="475" spans="1:5" ht="20.100000000000001" customHeight="1">
      <c r="A475" s="89"/>
      <c r="D475" s="89"/>
      <c r="E475" s="89"/>
    </row>
    <row r="476" spans="1:5" ht="20.100000000000001" customHeight="1">
      <c r="A476" s="89"/>
      <c r="D476" s="89"/>
      <c r="E476" s="89"/>
    </row>
    <row r="477" spans="1:5" ht="20.100000000000001" customHeight="1">
      <c r="A477" s="89"/>
      <c r="D477" s="89"/>
      <c r="E477" s="89"/>
    </row>
    <row r="478" spans="1:5" ht="20.100000000000001" customHeight="1">
      <c r="A478" s="89"/>
      <c r="D478" s="89"/>
      <c r="E478" s="89"/>
    </row>
    <row r="479" spans="1:5" ht="20.100000000000001" customHeight="1">
      <c r="A479" s="89"/>
      <c r="D479" s="89"/>
      <c r="E479" s="89"/>
    </row>
    <row r="480" spans="1:5" ht="20.100000000000001" customHeight="1">
      <c r="A480" s="89"/>
      <c r="D480" s="89"/>
      <c r="E480" s="89"/>
    </row>
    <row r="481" spans="1:5" ht="20.100000000000001" customHeight="1">
      <c r="A481" s="89"/>
      <c r="D481" s="89"/>
      <c r="E481" s="89"/>
    </row>
    <row r="482" spans="1:5" ht="20.100000000000001" customHeight="1">
      <c r="A482" s="89"/>
      <c r="D482" s="89"/>
      <c r="E482" s="89"/>
    </row>
    <row r="483" spans="1:5" ht="20.100000000000001" customHeight="1">
      <c r="A483" s="89"/>
      <c r="D483" s="89"/>
      <c r="E483" s="89"/>
    </row>
    <row r="484" spans="1:5" ht="20.100000000000001" customHeight="1">
      <c r="A484" s="89"/>
      <c r="D484" s="89"/>
      <c r="E484" s="89"/>
    </row>
    <row r="485" spans="1:5" ht="20.100000000000001" customHeight="1">
      <c r="A485" s="89"/>
      <c r="D485" s="89"/>
      <c r="E485" s="89"/>
    </row>
    <row r="486" spans="1:5" ht="20.100000000000001" customHeight="1">
      <c r="A486" s="89"/>
      <c r="D486" s="89"/>
      <c r="E486" s="89"/>
    </row>
    <row r="487" spans="1:5" ht="20.100000000000001" customHeight="1">
      <c r="A487" s="89"/>
      <c r="D487" s="89"/>
      <c r="E487" s="89"/>
    </row>
    <row r="488" spans="1:5" ht="20.100000000000001" customHeight="1">
      <c r="A488" s="89"/>
      <c r="D488" s="89"/>
      <c r="E488" s="89"/>
    </row>
    <row r="489" spans="1:5" ht="20.100000000000001" customHeight="1">
      <c r="A489" s="89"/>
      <c r="D489" s="89"/>
      <c r="E489" s="89"/>
    </row>
    <row r="490" spans="1:5" ht="20.100000000000001" customHeight="1">
      <c r="A490" s="89"/>
      <c r="D490" s="89"/>
      <c r="E490" s="89"/>
    </row>
    <row r="491" spans="1:5" ht="20.100000000000001" customHeight="1">
      <c r="A491" s="89"/>
      <c r="D491" s="89"/>
      <c r="E491" s="89"/>
    </row>
    <row r="492" spans="1:5" ht="20.100000000000001" customHeight="1">
      <c r="A492" s="89"/>
      <c r="D492" s="89"/>
      <c r="E492" s="89"/>
    </row>
    <row r="493" spans="1:5" ht="20.100000000000001" customHeight="1">
      <c r="A493" s="89"/>
      <c r="D493" s="89"/>
      <c r="E493" s="89"/>
    </row>
    <row r="494" spans="1:5" ht="20.100000000000001" customHeight="1">
      <c r="A494" s="89"/>
      <c r="D494" s="89"/>
      <c r="E494" s="89"/>
    </row>
    <row r="495" spans="1:5" ht="20.100000000000001" customHeight="1">
      <c r="A495" s="89"/>
      <c r="D495" s="89"/>
      <c r="E495" s="89"/>
    </row>
    <row r="496" spans="1:5" ht="20.100000000000001" customHeight="1">
      <c r="A496" s="89"/>
      <c r="D496" s="89"/>
      <c r="E496" s="89"/>
    </row>
    <row r="497" spans="1:5" ht="20.100000000000001" customHeight="1">
      <c r="A497" s="89"/>
      <c r="D497" s="89"/>
      <c r="E497" s="89"/>
    </row>
    <row r="498" spans="1:5" ht="20.100000000000001" customHeight="1">
      <c r="A498" s="89"/>
      <c r="D498" s="89"/>
      <c r="E498" s="89"/>
    </row>
    <row r="499" spans="1:5" ht="20.100000000000001" customHeight="1">
      <c r="A499" s="89"/>
      <c r="D499" s="89"/>
      <c r="E499" s="89"/>
    </row>
    <row r="500" spans="1:5" ht="20.100000000000001" customHeight="1">
      <c r="A500" s="89"/>
      <c r="D500" s="89"/>
      <c r="E500" s="89"/>
    </row>
    <row r="501" spans="1:5" ht="20.100000000000001" customHeight="1">
      <c r="A501" s="89"/>
      <c r="D501" s="89"/>
      <c r="E501" s="89"/>
    </row>
    <row r="502" spans="1:5" ht="20.100000000000001" customHeight="1">
      <c r="A502" s="89"/>
      <c r="D502" s="89"/>
      <c r="E502" s="89"/>
    </row>
    <row r="503" spans="1:5" ht="20.100000000000001" customHeight="1">
      <c r="A503" s="89"/>
      <c r="D503" s="89"/>
      <c r="E503" s="89"/>
    </row>
    <row r="504" spans="1:5" ht="20.100000000000001" customHeight="1">
      <c r="A504" s="89"/>
      <c r="D504" s="89"/>
      <c r="E504" s="89"/>
    </row>
    <row r="505" spans="1:5" ht="20.100000000000001" customHeight="1">
      <c r="A505" s="89"/>
      <c r="D505" s="89"/>
      <c r="E505" s="89"/>
    </row>
    <row r="506" spans="1:5" ht="20.100000000000001" customHeight="1">
      <c r="A506" s="89"/>
      <c r="D506" s="89"/>
      <c r="E506" s="89"/>
    </row>
    <row r="507" spans="1:5" ht="20.100000000000001" customHeight="1">
      <c r="A507" s="89"/>
      <c r="D507" s="89"/>
      <c r="E507" s="89"/>
    </row>
    <row r="508" spans="1:5" ht="20.100000000000001" customHeight="1">
      <c r="A508" s="89"/>
      <c r="D508" s="89"/>
      <c r="E508" s="89"/>
    </row>
    <row r="509" spans="1:5" ht="20.100000000000001" customHeight="1">
      <c r="A509" s="89"/>
      <c r="D509" s="89"/>
      <c r="E509" s="89"/>
    </row>
    <row r="510" spans="1:5" ht="20.100000000000001" customHeight="1">
      <c r="A510" s="89"/>
      <c r="D510" s="89"/>
      <c r="E510" s="89"/>
    </row>
    <row r="511" spans="1:5" ht="20.100000000000001" customHeight="1">
      <c r="A511" s="89"/>
      <c r="D511" s="89"/>
      <c r="E511" s="89"/>
    </row>
    <row r="512" spans="1:5" ht="20.100000000000001" customHeight="1">
      <c r="A512" s="89"/>
      <c r="D512" s="89"/>
      <c r="E512" s="89"/>
    </row>
    <row r="513" spans="1:5" ht="20.100000000000001" customHeight="1">
      <c r="A513" s="89"/>
      <c r="D513" s="89"/>
      <c r="E513" s="89"/>
    </row>
    <row r="514" spans="1:5" ht="20.100000000000001" customHeight="1">
      <c r="A514" s="89"/>
      <c r="D514" s="89"/>
      <c r="E514" s="89"/>
    </row>
    <row r="515" spans="1:5" ht="20.100000000000001" customHeight="1">
      <c r="A515" s="89"/>
      <c r="D515" s="89"/>
      <c r="E515" s="89"/>
    </row>
    <row r="516" spans="1:5" ht="20.100000000000001" customHeight="1">
      <c r="A516" s="89"/>
      <c r="D516" s="89"/>
      <c r="E516" s="89"/>
    </row>
    <row r="517" spans="1:5" ht="20.100000000000001" customHeight="1">
      <c r="A517" s="89"/>
      <c r="D517" s="89"/>
      <c r="E517" s="89"/>
    </row>
    <row r="518" spans="1:5" ht="20.100000000000001" customHeight="1">
      <c r="A518" s="89"/>
      <c r="D518" s="89"/>
      <c r="E518" s="89"/>
    </row>
    <row r="519" spans="1:5" ht="20.100000000000001" customHeight="1">
      <c r="A519" s="89"/>
      <c r="D519" s="89"/>
      <c r="E519" s="89"/>
    </row>
    <row r="520" spans="1:5" ht="20.100000000000001" customHeight="1">
      <c r="A520" s="89"/>
      <c r="D520" s="89"/>
      <c r="E520" s="89"/>
    </row>
    <row r="521" spans="1:5" ht="20.100000000000001" customHeight="1">
      <c r="A521" s="89"/>
      <c r="D521" s="89"/>
      <c r="E521" s="89"/>
    </row>
    <row r="522" spans="1:5" ht="20.100000000000001" customHeight="1">
      <c r="A522" s="89"/>
      <c r="D522" s="89"/>
      <c r="E522" s="89"/>
    </row>
    <row r="523" spans="1:5" ht="20.100000000000001" customHeight="1">
      <c r="A523" s="89"/>
      <c r="D523" s="89"/>
      <c r="E523" s="89"/>
    </row>
    <row r="524" spans="1:5" ht="20.100000000000001" customHeight="1">
      <c r="A524" s="89"/>
      <c r="D524" s="89"/>
      <c r="E524" s="89"/>
    </row>
    <row r="525" spans="1:5" ht="20.100000000000001" customHeight="1">
      <c r="A525" s="89"/>
      <c r="D525" s="89"/>
      <c r="E525" s="89"/>
    </row>
    <row r="526" spans="1:5" ht="20.100000000000001" customHeight="1">
      <c r="A526" s="89"/>
      <c r="D526" s="89"/>
      <c r="E526" s="89"/>
    </row>
    <row r="527" spans="1:5" ht="20.100000000000001" customHeight="1">
      <c r="A527" s="89"/>
      <c r="D527" s="89"/>
      <c r="E527" s="89"/>
    </row>
    <row r="528" spans="1:5" ht="20.100000000000001" customHeight="1">
      <c r="A528" s="89"/>
      <c r="D528" s="89"/>
      <c r="E528" s="89"/>
    </row>
    <row r="529" spans="1:5" ht="20.100000000000001" customHeight="1">
      <c r="A529" s="89"/>
      <c r="D529" s="89"/>
      <c r="E529" s="89"/>
    </row>
    <row r="530" spans="1:5" ht="20.100000000000001" customHeight="1">
      <c r="A530" s="89"/>
      <c r="D530" s="89"/>
      <c r="E530" s="89"/>
    </row>
    <row r="531" spans="1:5" ht="20.100000000000001" customHeight="1">
      <c r="A531" s="89"/>
      <c r="D531" s="89"/>
      <c r="E531" s="89"/>
    </row>
    <row r="532" spans="1:5" ht="20.100000000000001" customHeight="1">
      <c r="A532" s="89"/>
      <c r="D532" s="89"/>
      <c r="E532" s="89"/>
    </row>
    <row r="533" spans="1:5" ht="20.100000000000001" customHeight="1">
      <c r="A533" s="89"/>
      <c r="D533" s="89"/>
      <c r="E533" s="89"/>
    </row>
    <row r="534" spans="1:5" ht="20.100000000000001" customHeight="1">
      <c r="A534" s="89"/>
      <c r="D534" s="89"/>
      <c r="E534" s="89"/>
    </row>
    <row r="535" spans="1:5" ht="20.100000000000001" customHeight="1">
      <c r="A535" s="89"/>
      <c r="D535" s="89"/>
      <c r="E535" s="89"/>
    </row>
    <row r="536" spans="1:5" ht="20.100000000000001" customHeight="1">
      <c r="A536" s="89"/>
      <c r="D536" s="89"/>
      <c r="E536" s="89"/>
    </row>
    <row r="537" spans="1:5" ht="20.100000000000001" customHeight="1">
      <c r="A537" s="89"/>
      <c r="D537" s="89"/>
      <c r="E537" s="89"/>
    </row>
    <row r="538" spans="1:5" ht="20.100000000000001" customHeight="1">
      <c r="A538" s="89"/>
      <c r="D538" s="89"/>
      <c r="E538" s="89"/>
    </row>
    <row r="539" spans="1:5" ht="20.100000000000001" customHeight="1">
      <c r="A539" s="89"/>
      <c r="D539" s="89"/>
      <c r="E539" s="89"/>
    </row>
    <row r="540" spans="1:5" ht="20.100000000000001" customHeight="1">
      <c r="A540" s="89"/>
      <c r="D540" s="89"/>
      <c r="E540" s="89"/>
    </row>
    <row r="541" spans="1:5" ht="20.100000000000001" customHeight="1">
      <c r="A541" s="89"/>
      <c r="D541" s="89"/>
      <c r="E541" s="89"/>
    </row>
    <row r="542" spans="1:5" ht="20.100000000000001" customHeight="1">
      <c r="A542" s="89"/>
      <c r="D542" s="89"/>
      <c r="E542" s="89"/>
    </row>
    <row r="543" spans="1:5" ht="20.100000000000001" customHeight="1">
      <c r="A543" s="89"/>
      <c r="D543" s="89"/>
      <c r="E543" s="89"/>
    </row>
    <row r="544" spans="1:5" ht="20.100000000000001" customHeight="1">
      <c r="A544" s="89"/>
      <c r="D544" s="89"/>
      <c r="E544" s="89"/>
    </row>
    <row r="545" spans="1:5" ht="20.100000000000001" customHeight="1">
      <c r="A545" s="89"/>
      <c r="D545" s="89"/>
      <c r="E545" s="89"/>
    </row>
    <row r="546" spans="1:5" ht="20.100000000000001" customHeight="1">
      <c r="A546" s="89"/>
      <c r="D546" s="89"/>
      <c r="E546" s="89"/>
    </row>
    <row r="547" spans="1:5" ht="20.100000000000001" customHeight="1">
      <c r="A547" s="89"/>
      <c r="D547" s="89"/>
      <c r="E547" s="89"/>
    </row>
    <row r="548" spans="1:5" ht="20.100000000000001" customHeight="1">
      <c r="A548" s="89"/>
      <c r="D548" s="89"/>
      <c r="E548" s="89"/>
    </row>
    <row r="549" spans="1:5" ht="20.100000000000001" customHeight="1">
      <c r="A549" s="89"/>
      <c r="D549" s="89"/>
      <c r="E549" s="89"/>
    </row>
    <row r="550" spans="1:5" ht="20.100000000000001" customHeight="1">
      <c r="A550" s="89"/>
      <c r="D550" s="89"/>
      <c r="E550" s="89"/>
    </row>
    <row r="551" spans="1:5" ht="20.100000000000001" customHeight="1">
      <c r="A551" s="89"/>
      <c r="D551" s="89"/>
      <c r="E551" s="89"/>
    </row>
    <row r="552" spans="1:5" ht="20.100000000000001" customHeight="1">
      <c r="A552" s="89"/>
      <c r="D552" s="89"/>
      <c r="E552" s="89"/>
    </row>
    <row r="553" spans="1:5" ht="20.100000000000001" customHeight="1">
      <c r="A553" s="89"/>
      <c r="D553" s="89"/>
      <c r="E553" s="89"/>
    </row>
    <row r="554" spans="1:5" ht="20.100000000000001" customHeight="1">
      <c r="A554" s="89"/>
      <c r="D554" s="89"/>
      <c r="E554" s="89"/>
    </row>
    <row r="555" spans="1:5" ht="20.100000000000001" customHeight="1">
      <c r="A555" s="89"/>
      <c r="D555" s="89"/>
      <c r="E555" s="89"/>
    </row>
    <row r="556" spans="1:5" ht="20.100000000000001" customHeight="1">
      <c r="A556" s="89"/>
      <c r="D556" s="89"/>
      <c r="E556" s="89"/>
    </row>
    <row r="557" spans="1:5" ht="20.100000000000001" customHeight="1">
      <c r="A557" s="89"/>
      <c r="D557" s="89"/>
      <c r="E557" s="89"/>
    </row>
    <row r="558" spans="1:5" ht="20.100000000000001" customHeight="1">
      <c r="A558" s="89"/>
      <c r="D558" s="89"/>
      <c r="E558" s="89"/>
    </row>
    <row r="559" spans="1:5" ht="20.100000000000001" customHeight="1">
      <c r="A559" s="89"/>
      <c r="D559" s="89"/>
      <c r="E559" s="89"/>
    </row>
    <row r="560" spans="1:5" ht="20.100000000000001" customHeight="1">
      <c r="A560" s="89"/>
      <c r="D560" s="89"/>
      <c r="E560" s="89"/>
    </row>
    <row r="561" spans="1:5" ht="20.100000000000001" customHeight="1">
      <c r="A561" s="89"/>
      <c r="D561" s="89"/>
      <c r="E561" s="89"/>
    </row>
    <row r="562" spans="1:5" ht="20.100000000000001" customHeight="1">
      <c r="A562" s="89"/>
      <c r="D562" s="89"/>
      <c r="E562" s="89"/>
    </row>
    <row r="563" spans="1:5" ht="20.100000000000001" customHeight="1">
      <c r="A563" s="89"/>
      <c r="D563" s="89"/>
      <c r="E563" s="89"/>
    </row>
    <row r="564" spans="1:5" ht="20.100000000000001" customHeight="1">
      <c r="A564" s="89"/>
      <c r="D564" s="89"/>
      <c r="E564" s="89"/>
    </row>
    <row r="565" spans="1:5" ht="20.100000000000001" customHeight="1">
      <c r="A565" s="89"/>
      <c r="D565" s="89"/>
      <c r="E565" s="89"/>
    </row>
    <row r="566" spans="1:5" ht="20.100000000000001" customHeight="1">
      <c r="A566" s="89"/>
      <c r="D566" s="89"/>
      <c r="E566" s="89"/>
    </row>
    <row r="567" spans="1:5" ht="20.100000000000001" customHeight="1">
      <c r="A567" s="89"/>
      <c r="D567" s="89"/>
      <c r="E567" s="89"/>
    </row>
    <row r="568" spans="1:5" ht="20.100000000000001" customHeight="1">
      <c r="A568" s="89"/>
      <c r="D568" s="89"/>
      <c r="E568" s="89"/>
    </row>
    <row r="569" spans="1:5" ht="20.100000000000001" customHeight="1">
      <c r="A569" s="89"/>
      <c r="D569" s="89"/>
      <c r="E569" s="89"/>
    </row>
    <row r="570" spans="1:5" ht="20.100000000000001" customHeight="1">
      <c r="A570" s="89"/>
      <c r="D570" s="89"/>
      <c r="E570" s="89"/>
    </row>
    <row r="571" spans="1:5" ht="20.100000000000001" customHeight="1">
      <c r="A571" s="89"/>
      <c r="D571" s="89"/>
      <c r="E571" s="89"/>
    </row>
    <row r="572" spans="1:5" ht="20.100000000000001" customHeight="1">
      <c r="A572" s="89"/>
      <c r="D572" s="89"/>
      <c r="E572" s="89"/>
    </row>
    <row r="573" spans="1:5" ht="20.100000000000001" customHeight="1">
      <c r="A573" s="89"/>
      <c r="D573" s="89"/>
      <c r="E573" s="89"/>
    </row>
    <row r="574" spans="1:5" ht="20.100000000000001" customHeight="1">
      <c r="A574" s="89"/>
      <c r="D574" s="89"/>
      <c r="E574" s="89"/>
    </row>
    <row r="575" spans="1:5" ht="20.100000000000001" customHeight="1">
      <c r="A575" s="89"/>
      <c r="D575" s="89"/>
      <c r="E575" s="89"/>
    </row>
    <row r="576" spans="1:5" ht="20.100000000000001" customHeight="1">
      <c r="A576" s="89"/>
      <c r="D576" s="89"/>
      <c r="E576" s="89"/>
    </row>
    <row r="577" spans="1:5" ht="20.100000000000001" customHeight="1">
      <c r="A577" s="89"/>
      <c r="D577" s="89"/>
      <c r="E577" s="89"/>
    </row>
    <row r="578" spans="1:5" ht="20.100000000000001" customHeight="1">
      <c r="A578" s="89"/>
      <c r="D578" s="89"/>
      <c r="E578" s="89"/>
    </row>
    <row r="579" spans="1:5" ht="20.100000000000001" customHeight="1">
      <c r="A579" s="89"/>
      <c r="D579" s="89"/>
      <c r="E579" s="89"/>
    </row>
    <row r="580" spans="1:5" ht="20.100000000000001" customHeight="1">
      <c r="A580" s="89"/>
      <c r="D580" s="89"/>
      <c r="E580" s="89"/>
    </row>
    <row r="581" spans="1:5" ht="20.100000000000001" customHeight="1">
      <c r="A581" s="89"/>
      <c r="D581" s="89"/>
      <c r="E581" s="89"/>
    </row>
    <row r="582" spans="1:5" ht="20.100000000000001" customHeight="1">
      <c r="A582" s="89"/>
      <c r="D582" s="89"/>
      <c r="E582" s="89"/>
    </row>
    <row r="583" spans="1:5" ht="20.100000000000001" customHeight="1">
      <c r="A583" s="89"/>
      <c r="D583" s="89"/>
      <c r="E583" s="89"/>
    </row>
    <row r="584" spans="1:5" ht="20.100000000000001" customHeight="1">
      <c r="A584" s="89"/>
      <c r="D584" s="89"/>
      <c r="E584" s="89"/>
    </row>
    <row r="585" spans="1:5" ht="20.100000000000001" customHeight="1">
      <c r="A585" s="89"/>
      <c r="D585" s="89"/>
      <c r="E585" s="89"/>
    </row>
    <row r="586" spans="1:5" ht="20.100000000000001" customHeight="1">
      <c r="A586" s="89"/>
      <c r="D586" s="89"/>
      <c r="E586" s="89"/>
    </row>
    <row r="587" spans="1:5" ht="20.100000000000001" customHeight="1">
      <c r="A587" s="89"/>
      <c r="D587" s="89"/>
      <c r="E587" s="89"/>
    </row>
    <row r="588" spans="1:5" ht="20.100000000000001" customHeight="1">
      <c r="A588" s="89"/>
      <c r="D588" s="89"/>
      <c r="E588" s="89"/>
    </row>
    <row r="589" spans="1:5" ht="20.100000000000001" customHeight="1">
      <c r="A589" s="89"/>
      <c r="D589" s="89"/>
      <c r="E589" s="89"/>
    </row>
    <row r="590" spans="1:5" ht="20.100000000000001" customHeight="1">
      <c r="A590" s="89"/>
      <c r="D590" s="89"/>
      <c r="E590" s="89"/>
    </row>
    <row r="591" spans="1:5" ht="20.100000000000001" customHeight="1">
      <c r="A591" s="89"/>
      <c r="D591" s="89"/>
      <c r="E591" s="89"/>
    </row>
    <row r="592" spans="1:5" ht="20.100000000000001" customHeight="1">
      <c r="A592" s="89"/>
      <c r="D592" s="89"/>
      <c r="E592" s="89"/>
    </row>
    <row r="593" spans="1:5" ht="20.100000000000001" customHeight="1">
      <c r="A593" s="89"/>
      <c r="D593" s="89"/>
      <c r="E593" s="89"/>
    </row>
    <row r="594" spans="1:5" ht="20.100000000000001" customHeight="1">
      <c r="A594" s="89"/>
      <c r="D594" s="89"/>
      <c r="E594" s="89"/>
    </row>
    <row r="595" spans="1:5" ht="20.100000000000001" customHeight="1">
      <c r="A595" s="89"/>
      <c r="D595" s="89"/>
      <c r="E595" s="89"/>
    </row>
    <row r="596" spans="1:5" ht="20.100000000000001" customHeight="1">
      <c r="A596" s="89"/>
      <c r="D596" s="89"/>
      <c r="E596" s="89"/>
    </row>
    <row r="597" spans="1:5" ht="20.100000000000001" customHeight="1">
      <c r="A597" s="89"/>
      <c r="D597" s="89"/>
      <c r="E597" s="89"/>
    </row>
    <row r="598" spans="1:5" ht="20.100000000000001" customHeight="1">
      <c r="A598" s="89"/>
      <c r="D598" s="89"/>
      <c r="E598" s="89"/>
    </row>
    <row r="599" spans="1:5" ht="20.100000000000001" customHeight="1">
      <c r="A599" s="89"/>
      <c r="D599" s="89"/>
      <c r="E599" s="89"/>
    </row>
    <row r="600" spans="1:5" ht="20.100000000000001" customHeight="1">
      <c r="A600" s="89"/>
      <c r="D600" s="89"/>
      <c r="E600" s="89"/>
    </row>
    <row r="601" spans="1:5" ht="20.100000000000001" customHeight="1">
      <c r="A601" s="89"/>
      <c r="D601" s="89"/>
      <c r="E601" s="89"/>
    </row>
    <row r="602" spans="1:5" ht="20.100000000000001" customHeight="1">
      <c r="A602" s="89"/>
      <c r="D602" s="89"/>
      <c r="E602" s="89"/>
    </row>
    <row r="603" spans="1:5" ht="20.100000000000001" customHeight="1">
      <c r="A603" s="89"/>
      <c r="D603" s="89"/>
      <c r="E603" s="89"/>
    </row>
    <row r="604" spans="1:5" ht="20.100000000000001" customHeight="1">
      <c r="A604" s="89"/>
      <c r="D604" s="89"/>
      <c r="E604" s="89"/>
    </row>
    <row r="605" spans="1:5" ht="20.100000000000001" customHeight="1">
      <c r="A605" s="89"/>
      <c r="D605" s="89"/>
      <c r="E605" s="89"/>
    </row>
    <row r="606" spans="1:5" ht="20.100000000000001" customHeight="1">
      <c r="A606" s="89"/>
      <c r="D606" s="89"/>
      <c r="E606" s="89"/>
    </row>
    <row r="607" spans="1:5" ht="20.100000000000001" customHeight="1">
      <c r="A607" s="89"/>
      <c r="D607" s="89"/>
      <c r="E607" s="89"/>
    </row>
    <row r="608" spans="1:5" ht="20.100000000000001" customHeight="1">
      <c r="A608" s="89"/>
      <c r="D608" s="89"/>
      <c r="E608" s="89"/>
    </row>
    <row r="609" spans="1:5" ht="20.100000000000001" customHeight="1">
      <c r="A609" s="89"/>
      <c r="D609" s="89"/>
      <c r="E609" s="89"/>
    </row>
    <row r="610" spans="1:5" ht="20.100000000000001" customHeight="1">
      <c r="A610" s="89"/>
      <c r="D610" s="89"/>
      <c r="E610" s="89"/>
    </row>
    <row r="611" spans="1:5" ht="20.100000000000001" customHeight="1">
      <c r="A611" s="89"/>
      <c r="D611" s="89"/>
      <c r="E611" s="89"/>
    </row>
    <row r="612" spans="1:5" ht="20.100000000000001" customHeight="1">
      <c r="A612" s="89"/>
      <c r="D612" s="89"/>
      <c r="E612" s="89"/>
    </row>
    <row r="613" spans="1:5" ht="20.100000000000001" customHeight="1">
      <c r="A613" s="89"/>
      <c r="D613" s="89"/>
      <c r="E613" s="89"/>
    </row>
    <row r="614" spans="1:5" ht="20.100000000000001" customHeight="1">
      <c r="A614" s="89"/>
      <c r="D614" s="89"/>
      <c r="E614" s="89"/>
    </row>
    <row r="615" spans="1:5" ht="20.100000000000001" customHeight="1">
      <c r="A615" s="89"/>
      <c r="D615" s="89"/>
      <c r="E615" s="89"/>
    </row>
    <row r="616" spans="1:5" ht="20.100000000000001" customHeight="1">
      <c r="A616" s="89"/>
      <c r="D616" s="89"/>
      <c r="E616" s="89"/>
    </row>
    <row r="617" spans="1:5" ht="20.100000000000001" customHeight="1">
      <c r="A617" s="89"/>
      <c r="D617" s="89"/>
      <c r="E617" s="89"/>
    </row>
    <row r="618" spans="1:5" ht="20.100000000000001" customHeight="1">
      <c r="A618" s="89"/>
      <c r="D618" s="89"/>
      <c r="E618" s="89"/>
    </row>
    <row r="619" spans="1:5" ht="20.100000000000001" customHeight="1">
      <c r="A619" s="89"/>
      <c r="D619" s="89"/>
      <c r="E619" s="89"/>
    </row>
    <row r="620" spans="1:5" ht="20.100000000000001" customHeight="1">
      <c r="A620" s="89"/>
      <c r="D620" s="89"/>
      <c r="E620" s="89"/>
    </row>
    <row r="621" spans="1:5" ht="20.100000000000001" customHeight="1">
      <c r="A621" s="89"/>
      <c r="D621" s="89"/>
      <c r="E621" s="89"/>
    </row>
    <row r="622" spans="1:5" ht="20.100000000000001" customHeight="1">
      <c r="A622" s="89"/>
      <c r="D622" s="89"/>
      <c r="E622" s="89"/>
    </row>
    <row r="623" spans="1:5" ht="20.100000000000001" customHeight="1">
      <c r="A623" s="89"/>
      <c r="D623" s="89"/>
      <c r="E623" s="89"/>
    </row>
    <row r="624" spans="1:5" ht="20.100000000000001" customHeight="1">
      <c r="A624" s="89"/>
      <c r="D624" s="89"/>
      <c r="E624" s="89"/>
    </row>
    <row r="625" spans="1:5" ht="20.100000000000001" customHeight="1">
      <c r="A625" s="89"/>
      <c r="D625" s="89"/>
      <c r="E625" s="89"/>
    </row>
    <row r="626" spans="1:5" ht="20.100000000000001" customHeight="1">
      <c r="A626" s="89"/>
      <c r="D626" s="89"/>
      <c r="E626" s="89"/>
    </row>
    <row r="627" spans="1:5" ht="20.100000000000001" customHeight="1">
      <c r="A627" s="89"/>
      <c r="D627" s="89"/>
      <c r="E627" s="89"/>
    </row>
    <row r="628" spans="1:5" ht="20.100000000000001" customHeight="1">
      <c r="A628" s="89"/>
      <c r="D628" s="89"/>
      <c r="E628" s="89"/>
    </row>
    <row r="629" spans="1:5" ht="20.100000000000001" customHeight="1">
      <c r="A629" s="89"/>
      <c r="D629" s="89"/>
      <c r="E629" s="89"/>
    </row>
    <row r="630" spans="1:5" ht="20.100000000000001" customHeight="1">
      <c r="A630" s="89"/>
      <c r="D630" s="89"/>
      <c r="E630" s="89"/>
    </row>
    <row r="631" spans="1:5" ht="20.100000000000001" customHeight="1">
      <c r="A631" s="89"/>
      <c r="D631" s="89"/>
      <c r="E631" s="89"/>
    </row>
    <row r="632" spans="1:5" ht="20.100000000000001" customHeight="1">
      <c r="A632" s="89"/>
      <c r="D632" s="89"/>
      <c r="E632" s="89"/>
    </row>
    <row r="633" spans="1:5" ht="20.100000000000001" customHeight="1">
      <c r="A633" s="89"/>
      <c r="D633" s="89"/>
      <c r="E633" s="89"/>
    </row>
    <row r="634" spans="1:5" ht="20.100000000000001" customHeight="1">
      <c r="A634" s="89"/>
      <c r="D634" s="89"/>
      <c r="E634" s="89"/>
    </row>
    <row r="635" spans="1:5" ht="20.100000000000001" customHeight="1">
      <c r="A635" s="89"/>
      <c r="D635" s="89"/>
      <c r="E635" s="89"/>
    </row>
    <row r="636" spans="1:5" ht="20.100000000000001" customHeight="1">
      <c r="A636" s="89"/>
      <c r="D636" s="89"/>
      <c r="E636" s="89"/>
    </row>
    <row r="637" spans="1:5" ht="20.100000000000001" customHeight="1">
      <c r="A637" s="89"/>
      <c r="D637" s="89"/>
      <c r="E637" s="89"/>
    </row>
    <row r="638" spans="1:5" ht="20.100000000000001" customHeight="1">
      <c r="A638" s="89"/>
      <c r="D638" s="89"/>
      <c r="E638" s="89"/>
    </row>
    <row r="639" spans="1:5" ht="20.100000000000001" customHeight="1">
      <c r="A639" s="89"/>
      <c r="D639" s="89"/>
      <c r="E639" s="89"/>
    </row>
    <row r="640" spans="1:5" ht="20.100000000000001" customHeight="1">
      <c r="A640" s="89"/>
      <c r="D640" s="89"/>
      <c r="E640" s="89"/>
    </row>
    <row r="641" spans="1:5" ht="20.100000000000001" customHeight="1">
      <c r="A641" s="89"/>
      <c r="D641" s="89"/>
      <c r="E641" s="89"/>
    </row>
    <row r="642" spans="1:5" ht="20.100000000000001" customHeight="1">
      <c r="A642" s="89"/>
      <c r="D642" s="89"/>
      <c r="E642" s="89"/>
    </row>
    <row r="643" spans="1:5" ht="20.100000000000001" customHeight="1">
      <c r="A643" s="89"/>
      <c r="D643" s="89"/>
      <c r="E643" s="89"/>
    </row>
    <row r="644" spans="1:5" ht="20.100000000000001" customHeight="1">
      <c r="A644" s="89"/>
      <c r="D644" s="89"/>
      <c r="E644" s="89"/>
    </row>
    <row r="645" spans="1:5" ht="20.100000000000001" customHeight="1">
      <c r="A645" s="89"/>
      <c r="D645" s="89"/>
      <c r="E645" s="89"/>
    </row>
    <row r="646" spans="1:5" ht="20.100000000000001" customHeight="1">
      <c r="A646" s="89"/>
      <c r="D646" s="89"/>
      <c r="E646" s="89"/>
    </row>
    <row r="647" spans="1:5" ht="20.100000000000001" customHeight="1">
      <c r="A647" s="89"/>
      <c r="D647" s="89"/>
      <c r="E647" s="89"/>
    </row>
    <row r="648" spans="1:5" ht="20.100000000000001" customHeight="1">
      <c r="A648" s="89"/>
      <c r="D648" s="89"/>
      <c r="E648" s="89"/>
    </row>
    <row r="649" spans="1:5" ht="20.100000000000001" customHeight="1">
      <c r="A649" s="89"/>
      <c r="D649" s="89"/>
      <c r="E649" s="89"/>
    </row>
    <row r="650" spans="1:5" ht="20.100000000000001" customHeight="1">
      <c r="A650" s="89"/>
      <c r="D650" s="89"/>
      <c r="E650" s="89"/>
    </row>
    <row r="651" spans="1:5" ht="20.100000000000001" customHeight="1">
      <c r="A651" s="89"/>
      <c r="D651" s="89"/>
      <c r="E651" s="89"/>
    </row>
    <row r="652" spans="1:5" ht="20.100000000000001" customHeight="1">
      <c r="A652" s="89"/>
      <c r="D652" s="89"/>
      <c r="E652" s="89"/>
    </row>
    <row r="653" spans="1:5" ht="20.100000000000001" customHeight="1">
      <c r="A653" s="89"/>
      <c r="D653" s="89"/>
      <c r="E653" s="89"/>
    </row>
    <row r="654" spans="1:5" ht="20.100000000000001" customHeight="1">
      <c r="A654" s="89"/>
      <c r="D654" s="89"/>
      <c r="E654" s="89"/>
    </row>
    <row r="655" spans="1:5" ht="20.100000000000001" customHeight="1">
      <c r="A655" s="89"/>
      <c r="D655" s="89"/>
      <c r="E655" s="89"/>
    </row>
    <row r="656" spans="1:5" ht="20.100000000000001" customHeight="1">
      <c r="A656" s="89"/>
      <c r="D656" s="89"/>
      <c r="E656" s="89"/>
    </row>
    <row r="657" spans="1:5" ht="20.100000000000001" customHeight="1">
      <c r="A657" s="89"/>
      <c r="D657" s="89"/>
      <c r="E657" s="89"/>
    </row>
    <row r="658" spans="1:5" ht="20.100000000000001" customHeight="1">
      <c r="A658" s="89"/>
      <c r="D658" s="89"/>
      <c r="E658" s="89"/>
    </row>
    <row r="659" spans="1:5" ht="20.100000000000001" customHeight="1">
      <c r="A659" s="89"/>
      <c r="D659" s="89"/>
      <c r="E659" s="89"/>
    </row>
    <row r="660" spans="1:5" ht="20.100000000000001" customHeight="1">
      <c r="A660" s="89"/>
      <c r="D660" s="89"/>
      <c r="E660" s="89"/>
    </row>
    <row r="661" spans="1:5" ht="20.100000000000001" customHeight="1">
      <c r="A661" s="89"/>
      <c r="D661" s="89"/>
      <c r="E661" s="89"/>
    </row>
    <row r="662" spans="1:5" ht="20.100000000000001" customHeight="1">
      <c r="A662" s="89"/>
      <c r="D662" s="89"/>
      <c r="E662" s="89"/>
    </row>
    <row r="663" spans="1:5" ht="20.100000000000001" customHeight="1">
      <c r="A663" s="89"/>
      <c r="D663" s="89"/>
      <c r="E663" s="89"/>
    </row>
    <row r="664" spans="1:5" ht="20.100000000000001" customHeight="1">
      <c r="A664" s="89"/>
      <c r="D664" s="89"/>
      <c r="E664" s="89"/>
    </row>
    <row r="665" spans="1:5" ht="20.100000000000001" customHeight="1">
      <c r="A665" s="89"/>
      <c r="D665" s="89"/>
      <c r="E665" s="89"/>
    </row>
    <row r="666" spans="1:5" ht="20.100000000000001" customHeight="1">
      <c r="A666" s="89"/>
      <c r="D666" s="89"/>
      <c r="E666" s="89"/>
    </row>
    <row r="667" spans="1:5" ht="20.100000000000001" customHeight="1">
      <c r="A667" s="89"/>
      <c r="D667" s="89"/>
      <c r="E667" s="89"/>
    </row>
    <row r="668" spans="1:5" ht="20.100000000000001" customHeight="1">
      <c r="A668" s="89"/>
      <c r="D668" s="89"/>
      <c r="E668" s="89"/>
    </row>
    <row r="669" spans="1:5" ht="20.100000000000001" customHeight="1">
      <c r="A669" s="89"/>
      <c r="D669" s="89"/>
      <c r="E669" s="89"/>
    </row>
    <row r="670" spans="1:5" ht="20.100000000000001" customHeight="1">
      <c r="A670" s="89"/>
      <c r="D670" s="89"/>
      <c r="E670" s="89"/>
    </row>
    <row r="671" spans="1:5" ht="20.100000000000001" customHeight="1">
      <c r="A671" s="89"/>
      <c r="D671" s="89"/>
      <c r="E671" s="89"/>
    </row>
    <row r="672" spans="1:5" ht="20.100000000000001" customHeight="1">
      <c r="A672" s="89"/>
      <c r="D672" s="89"/>
      <c r="E672" s="89"/>
    </row>
    <row r="673" spans="1:5" ht="20.100000000000001" customHeight="1">
      <c r="A673" s="89"/>
      <c r="D673" s="89"/>
      <c r="E673" s="89"/>
    </row>
    <row r="674" spans="1:5" ht="20.100000000000001" customHeight="1">
      <c r="A674" s="89"/>
      <c r="D674" s="89"/>
      <c r="E674" s="89"/>
    </row>
    <row r="675" spans="1:5" ht="20.100000000000001" customHeight="1">
      <c r="A675" s="89"/>
      <c r="D675" s="89"/>
      <c r="E675" s="89"/>
    </row>
    <row r="676" spans="1:5" ht="20.100000000000001" customHeight="1">
      <c r="A676" s="89"/>
      <c r="D676" s="89"/>
      <c r="E676" s="89"/>
    </row>
    <row r="677" spans="1:5" ht="20.100000000000001" customHeight="1">
      <c r="A677" s="89"/>
      <c r="D677" s="89"/>
      <c r="E677" s="89"/>
    </row>
    <row r="678" spans="1:5" ht="20.100000000000001" customHeight="1">
      <c r="A678" s="89"/>
      <c r="D678" s="89"/>
      <c r="E678" s="89"/>
    </row>
    <row r="679" spans="1:5" ht="20.100000000000001" customHeight="1">
      <c r="A679" s="89"/>
      <c r="D679" s="89"/>
      <c r="E679" s="89"/>
    </row>
    <row r="680" spans="1:5" ht="20.100000000000001" customHeight="1">
      <c r="A680" s="89"/>
      <c r="D680" s="89"/>
      <c r="E680" s="89"/>
    </row>
    <row r="681" spans="1:5" ht="20.100000000000001" customHeight="1">
      <c r="A681" s="89"/>
      <c r="D681" s="89"/>
      <c r="E681" s="89"/>
    </row>
    <row r="682" spans="1:5" ht="20.100000000000001" customHeight="1">
      <c r="A682" s="89"/>
      <c r="D682" s="89"/>
      <c r="E682" s="89"/>
    </row>
    <row r="683" spans="1:5" ht="20.100000000000001" customHeight="1">
      <c r="A683" s="89"/>
      <c r="D683" s="89"/>
      <c r="E683" s="89"/>
    </row>
    <row r="684" spans="1:5" ht="20.100000000000001" customHeight="1">
      <c r="A684" s="89"/>
      <c r="D684" s="89"/>
      <c r="E684" s="89"/>
    </row>
    <row r="685" spans="1:5" ht="20.100000000000001" customHeight="1">
      <c r="A685" s="89"/>
      <c r="D685" s="89"/>
      <c r="E685" s="89"/>
    </row>
    <row r="686" spans="1:5" ht="20.100000000000001" customHeight="1">
      <c r="A686" s="89"/>
      <c r="D686" s="89"/>
      <c r="E686" s="89"/>
    </row>
    <row r="687" spans="1:5" ht="20.100000000000001" customHeight="1">
      <c r="A687" s="89"/>
      <c r="D687" s="89"/>
      <c r="E687" s="89"/>
    </row>
    <row r="688" spans="1:5" ht="20.100000000000001" customHeight="1">
      <c r="A688" s="89"/>
      <c r="D688" s="89"/>
      <c r="E688" s="89"/>
    </row>
    <row r="689" spans="1:5" ht="20.100000000000001" customHeight="1">
      <c r="A689" s="89"/>
      <c r="D689" s="89"/>
      <c r="E689" s="89"/>
    </row>
    <row r="690" spans="1:5" ht="20.100000000000001" customHeight="1">
      <c r="A690" s="89"/>
      <c r="D690" s="89"/>
      <c r="E690" s="89"/>
    </row>
    <row r="691" spans="1:5" ht="20.100000000000001" customHeight="1">
      <c r="A691" s="89"/>
      <c r="D691" s="89"/>
      <c r="E691" s="89"/>
    </row>
    <row r="692" spans="1:5" ht="20.100000000000001" customHeight="1">
      <c r="A692" s="89"/>
      <c r="D692" s="89"/>
      <c r="E692" s="89"/>
    </row>
    <row r="693" spans="1:5" ht="20.100000000000001" customHeight="1">
      <c r="A693" s="89"/>
      <c r="D693" s="89"/>
      <c r="E693" s="89"/>
    </row>
    <row r="694" spans="1:5" ht="20.100000000000001" customHeight="1">
      <c r="A694" s="89"/>
      <c r="D694" s="89"/>
      <c r="E694" s="89"/>
    </row>
    <row r="695" spans="1:5" ht="20.100000000000001" customHeight="1">
      <c r="A695" s="89"/>
      <c r="D695" s="89"/>
      <c r="E695" s="89"/>
    </row>
    <row r="696" spans="1:5" ht="20.100000000000001" customHeight="1">
      <c r="A696" s="89"/>
      <c r="D696" s="89"/>
      <c r="E696" s="89"/>
    </row>
    <row r="697" spans="1:5" ht="20.100000000000001" customHeight="1">
      <c r="A697" s="89"/>
      <c r="D697" s="89"/>
      <c r="E697" s="89"/>
    </row>
    <row r="698" spans="1:5" ht="20.100000000000001" customHeight="1">
      <c r="A698" s="89"/>
      <c r="D698" s="89"/>
      <c r="E698" s="89"/>
    </row>
    <row r="699" spans="1:5" ht="20.100000000000001" customHeight="1">
      <c r="A699" s="89"/>
      <c r="D699" s="89"/>
      <c r="E699" s="89"/>
    </row>
    <row r="700" spans="1:5" ht="20.100000000000001" customHeight="1">
      <c r="A700" s="89"/>
      <c r="D700" s="89"/>
      <c r="E700" s="89"/>
    </row>
    <row r="701" spans="1:5" ht="20.100000000000001" customHeight="1">
      <c r="A701" s="89"/>
      <c r="D701" s="89"/>
      <c r="E701" s="89"/>
    </row>
    <row r="702" spans="1:5" ht="20.100000000000001" customHeight="1">
      <c r="A702" s="89"/>
      <c r="D702" s="89"/>
      <c r="E702" s="89"/>
    </row>
    <row r="703" spans="1:5" ht="20.100000000000001" customHeight="1">
      <c r="A703" s="89"/>
      <c r="D703" s="89"/>
      <c r="E703" s="89"/>
    </row>
    <row r="704" spans="1:5" ht="20.100000000000001" customHeight="1">
      <c r="A704" s="89"/>
      <c r="D704" s="89"/>
      <c r="E704" s="89"/>
    </row>
    <row r="705" spans="1:5" ht="20.100000000000001" customHeight="1">
      <c r="A705" s="89"/>
      <c r="D705" s="89"/>
      <c r="E705" s="89"/>
    </row>
    <row r="706" spans="1:5" ht="20.100000000000001" customHeight="1">
      <c r="A706" s="89"/>
      <c r="D706" s="89"/>
      <c r="E706" s="89"/>
    </row>
    <row r="707" spans="1:5" ht="20.100000000000001" customHeight="1">
      <c r="A707" s="89"/>
      <c r="D707" s="89"/>
      <c r="E707" s="89"/>
    </row>
    <row r="708" spans="1:5" ht="20.100000000000001" customHeight="1">
      <c r="A708" s="89"/>
      <c r="D708" s="89"/>
      <c r="E708" s="89"/>
    </row>
    <row r="709" spans="1:5" ht="20.100000000000001" customHeight="1">
      <c r="A709" s="89"/>
      <c r="D709" s="89"/>
      <c r="E709" s="89"/>
    </row>
    <row r="710" spans="1:5" ht="20.100000000000001" customHeight="1">
      <c r="A710" s="89"/>
      <c r="D710" s="89"/>
      <c r="E710" s="89"/>
    </row>
    <row r="711" spans="1:5" ht="20.100000000000001" customHeight="1">
      <c r="A711" s="89"/>
      <c r="D711" s="89"/>
      <c r="E711" s="89"/>
    </row>
    <row r="712" spans="1:5" ht="20.100000000000001" customHeight="1">
      <c r="A712" s="89"/>
      <c r="D712" s="89"/>
      <c r="E712" s="89"/>
    </row>
    <row r="713" spans="1:5" ht="20.100000000000001" customHeight="1">
      <c r="A713" s="89"/>
      <c r="D713" s="89"/>
      <c r="E713" s="89"/>
    </row>
    <row r="714" spans="1:5" ht="20.100000000000001" customHeight="1">
      <c r="A714" s="89"/>
      <c r="D714" s="89"/>
      <c r="E714" s="89"/>
    </row>
    <row r="715" spans="1:5" ht="20.100000000000001" customHeight="1">
      <c r="A715" s="89"/>
      <c r="D715" s="89"/>
      <c r="E715" s="89"/>
    </row>
    <row r="716" spans="1:5" ht="20.100000000000001" customHeight="1">
      <c r="A716" s="89"/>
      <c r="D716" s="89"/>
      <c r="E716" s="89"/>
    </row>
    <row r="717" spans="1:5" ht="20.100000000000001" customHeight="1">
      <c r="A717" s="89"/>
      <c r="D717" s="89"/>
      <c r="E717" s="89"/>
    </row>
    <row r="718" spans="1:5" ht="20.100000000000001" customHeight="1">
      <c r="A718" s="89"/>
      <c r="D718" s="89"/>
      <c r="E718" s="89"/>
    </row>
    <row r="719" spans="1:5" ht="20.100000000000001" customHeight="1">
      <c r="A719" s="89"/>
      <c r="D719" s="89"/>
      <c r="E719" s="89"/>
    </row>
    <row r="720" spans="1:5" ht="20.100000000000001" customHeight="1">
      <c r="A720" s="89"/>
      <c r="D720" s="89"/>
      <c r="E720" s="89"/>
    </row>
    <row r="721" spans="1:5" ht="20.100000000000001" customHeight="1">
      <c r="A721" s="89"/>
      <c r="D721" s="89"/>
      <c r="E721" s="89"/>
    </row>
    <row r="722" spans="1:5" ht="20.100000000000001" customHeight="1">
      <c r="A722" s="89"/>
      <c r="D722" s="89"/>
      <c r="E722" s="89"/>
    </row>
    <row r="723" spans="1:5" ht="20.100000000000001" customHeight="1">
      <c r="A723" s="89"/>
      <c r="D723" s="89"/>
      <c r="E723" s="89"/>
    </row>
    <row r="724" spans="1:5" ht="20.100000000000001" customHeight="1">
      <c r="A724" s="89"/>
      <c r="D724" s="89"/>
      <c r="E724" s="89"/>
    </row>
    <row r="725" spans="1:5" ht="20.100000000000001" customHeight="1">
      <c r="A725" s="89"/>
      <c r="D725" s="89"/>
      <c r="E725" s="89"/>
    </row>
    <row r="726" spans="1:5" ht="20.100000000000001" customHeight="1">
      <c r="A726" s="89"/>
      <c r="D726" s="89"/>
      <c r="E726" s="89"/>
    </row>
    <row r="727" spans="1:5" ht="20.100000000000001" customHeight="1">
      <c r="A727" s="89"/>
      <c r="D727" s="89"/>
      <c r="E727" s="89"/>
    </row>
    <row r="728" spans="1:5" ht="20.100000000000001" customHeight="1">
      <c r="A728" s="89"/>
      <c r="D728" s="89"/>
      <c r="E728" s="89"/>
    </row>
    <row r="729" spans="1:5" ht="20.100000000000001" customHeight="1">
      <c r="A729" s="89"/>
      <c r="D729" s="89"/>
      <c r="E729" s="89"/>
    </row>
    <row r="730" spans="1:5" ht="20.100000000000001" customHeight="1">
      <c r="A730" s="89"/>
      <c r="D730" s="89"/>
      <c r="E730" s="89"/>
    </row>
    <row r="731" spans="1:5" ht="20.100000000000001" customHeight="1">
      <c r="A731" s="89"/>
      <c r="D731" s="89"/>
      <c r="E731" s="89"/>
    </row>
    <row r="732" spans="1:5" ht="20.100000000000001" customHeight="1">
      <c r="A732" s="89"/>
      <c r="D732" s="89"/>
      <c r="E732" s="89"/>
    </row>
    <row r="733" spans="1:5" ht="20.100000000000001" customHeight="1">
      <c r="A733" s="89"/>
      <c r="D733" s="89"/>
      <c r="E733" s="89"/>
    </row>
    <row r="734" spans="1:5" ht="20.100000000000001" customHeight="1">
      <c r="A734" s="89"/>
      <c r="D734" s="89"/>
      <c r="E734" s="89"/>
    </row>
    <row r="735" spans="1:5" ht="20.100000000000001" customHeight="1">
      <c r="A735" s="89"/>
      <c r="D735" s="89"/>
      <c r="E735" s="89"/>
    </row>
    <row r="736" spans="1:5" ht="20.100000000000001" customHeight="1">
      <c r="A736" s="89"/>
      <c r="D736" s="89"/>
      <c r="E736" s="89"/>
    </row>
    <row r="737" spans="1:5" ht="20.100000000000001" customHeight="1">
      <c r="A737" s="89"/>
      <c r="D737" s="89"/>
      <c r="E737" s="89"/>
    </row>
    <row r="738" spans="1:5" ht="20.100000000000001" customHeight="1">
      <c r="A738" s="89"/>
      <c r="D738" s="89"/>
      <c r="E738" s="89"/>
    </row>
    <row r="739" spans="1:5" ht="20.100000000000001" customHeight="1">
      <c r="A739" s="89"/>
      <c r="D739" s="89"/>
      <c r="E739" s="89"/>
    </row>
    <row r="740" spans="1:5" ht="20.100000000000001" customHeight="1">
      <c r="A740" s="89"/>
      <c r="D740" s="89"/>
      <c r="E740" s="89"/>
    </row>
    <row r="741" spans="1:5" ht="20.100000000000001" customHeight="1">
      <c r="A741" s="89"/>
      <c r="D741" s="89"/>
      <c r="E741" s="89"/>
    </row>
    <row r="742" spans="1:5" ht="20.100000000000001" customHeight="1">
      <c r="A742" s="89"/>
      <c r="D742" s="89"/>
      <c r="E742" s="89"/>
    </row>
    <row r="743" spans="1:5" ht="20.100000000000001" customHeight="1">
      <c r="A743" s="89"/>
      <c r="D743" s="89"/>
      <c r="E743" s="89"/>
    </row>
    <row r="744" spans="1:5" ht="20.100000000000001" customHeight="1">
      <c r="A744" s="89"/>
      <c r="D744" s="89"/>
      <c r="E744" s="89"/>
    </row>
    <row r="745" spans="1:5" ht="20.100000000000001" customHeight="1">
      <c r="A745" s="89"/>
      <c r="D745" s="89"/>
      <c r="E745" s="89"/>
    </row>
    <row r="746" spans="1:5" ht="20.100000000000001" customHeight="1">
      <c r="A746" s="89"/>
      <c r="D746" s="89"/>
      <c r="E746" s="89"/>
    </row>
    <row r="747" spans="1:5" ht="20.100000000000001" customHeight="1">
      <c r="A747" s="89"/>
      <c r="D747" s="89"/>
      <c r="E747" s="89"/>
    </row>
    <row r="748" spans="1:5" ht="20.100000000000001" customHeight="1">
      <c r="A748" s="89"/>
      <c r="D748" s="89"/>
      <c r="E748" s="89"/>
    </row>
    <row r="749" spans="1:5" ht="20.100000000000001" customHeight="1">
      <c r="A749" s="89"/>
      <c r="D749" s="89"/>
      <c r="E749" s="89"/>
    </row>
    <row r="750" spans="1:5" ht="20.100000000000001" customHeight="1">
      <c r="A750" s="89"/>
      <c r="D750" s="89"/>
      <c r="E750" s="89"/>
    </row>
    <row r="751" spans="1:5" ht="20.100000000000001" customHeight="1">
      <c r="A751" s="89"/>
      <c r="D751" s="89"/>
      <c r="E751" s="89"/>
    </row>
    <row r="752" spans="1:5" ht="20.100000000000001" customHeight="1">
      <c r="A752" s="89"/>
      <c r="D752" s="89"/>
      <c r="E752" s="89"/>
    </row>
    <row r="753" spans="1:5" ht="20.100000000000001" customHeight="1">
      <c r="A753" s="89"/>
      <c r="D753" s="89"/>
      <c r="E753" s="89"/>
    </row>
    <row r="754" spans="1:5" ht="20.100000000000001" customHeight="1">
      <c r="A754" s="89"/>
      <c r="D754" s="89"/>
      <c r="E754" s="89"/>
    </row>
    <row r="755" spans="1:5" ht="20.100000000000001" customHeight="1">
      <c r="A755" s="89"/>
      <c r="D755" s="89"/>
      <c r="E755" s="89"/>
    </row>
    <row r="756" spans="1:5" ht="20.100000000000001" customHeight="1">
      <c r="A756" s="89"/>
      <c r="D756" s="89"/>
      <c r="E756" s="89"/>
    </row>
    <row r="757" spans="1:5" ht="20.100000000000001" customHeight="1">
      <c r="A757" s="89"/>
      <c r="D757" s="89"/>
      <c r="E757" s="89"/>
    </row>
    <row r="758" spans="1:5" ht="20.100000000000001" customHeight="1">
      <c r="A758" s="89"/>
      <c r="D758" s="89"/>
      <c r="E758" s="89"/>
    </row>
    <row r="759" spans="1:5" ht="20.100000000000001" customHeight="1">
      <c r="A759" s="89"/>
      <c r="D759" s="89"/>
      <c r="E759" s="89"/>
    </row>
    <row r="760" spans="1:5" ht="20.100000000000001" customHeight="1">
      <c r="A760" s="89"/>
      <c r="D760" s="89"/>
      <c r="E760" s="89"/>
    </row>
    <row r="761" spans="1:5" ht="20.100000000000001" customHeight="1">
      <c r="A761" s="89"/>
      <c r="D761" s="89"/>
      <c r="E761" s="89"/>
    </row>
    <row r="762" spans="1:5" ht="20.100000000000001" customHeight="1">
      <c r="A762" s="89"/>
      <c r="D762" s="89"/>
      <c r="E762" s="89"/>
    </row>
    <row r="763" spans="1:5" ht="20.100000000000001" customHeight="1">
      <c r="A763" s="89"/>
      <c r="D763" s="89"/>
      <c r="E763" s="89"/>
    </row>
    <row r="764" spans="1:5" ht="20.100000000000001" customHeight="1">
      <c r="A764" s="89"/>
      <c r="D764" s="89"/>
      <c r="E764" s="89"/>
    </row>
    <row r="765" spans="1:5" ht="20.100000000000001" customHeight="1">
      <c r="A765" s="89"/>
      <c r="D765" s="89"/>
      <c r="E765" s="89"/>
    </row>
    <row r="766" spans="1:5" ht="20.100000000000001" customHeight="1">
      <c r="A766" s="89"/>
      <c r="D766" s="89"/>
      <c r="E766" s="89"/>
    </row>
    <row r="767" spans="1:5" ht="20.100000000000001" customHeight="1">
      <c r="A767" s="89"/>
      <c r="D767" s="89"/>
      <c r="E767" s="89"/>
    </row>
    <row r="768" spans="1:5" ht="20.100000000000001" customHeight="1">
      <c r="A768" s="89"/>
      <c r="D768" s="89"/>
      <c r="E768" s="89"/>
    </row>
    <row r="769" spans="1:5" ht="20.100000000000001" customHeight="1">
      <c r="A769" s="89"/>
      <c r="D769" s="89"/>
      <c r="E769" s="89"/>
    </row>
    <row r="770" spans="1:5" ht="20.100000000000001" customHeight="1">
      <c r="A770" s="89"/>
      <c r="D770" s="89"/>
      <c r="E770" s="89"/>
    </row>
    <row r="771" spans="1:5" ht="20.100000000000001" customHeight="1">
      <c r="A771" s="89"/>
      <c r="D771" s="89"/>
      <c r="E771" s="89"/>
    </row>
    <row r="772" spans="1:5" ht="20.100000000000001" customHeight="1">
      <c r="A772" s="89"/>
      <c r="D772" s="89"/>
      <c r="E772" s="89"/>
    </row>
    <row r="773" spans="1:5" ht="20.100000000000001" customHeight="1">
      <c r="A773" s="89"/>
      <c r="D773" s="89"/>
      <c r="E773" s="89"/>
    </row>
    <row r="774" spans="1:5" ht="20.100000000000001" customHeight="1">
      <c r="A774" s="89"/>
      <c r="D774" s="89"/>
      <c r="E774" s="89"/>
    </row>
    <row r="775" spans="1:5" ht="20.100000000000001" customHeight="1">
      <c r="A775" s="89"/>
      <c r="D775" s="89"/>
      <c r="E775" s="89"/>
    </row>
    <row r="776" spans="1:5" ht="20.100000000000001" customHeight="1">
      <c r="A776" s="89"/>
      <c r="D776" s="89"/>
      <c r="E776" s="89"/>
    </row>
    <row r="777" spans="1:5" ht="20.100000000000001" customHeight="1">
      <c r="A777" s="89"/>
      <c r="D777" s="89"/>
      <c r="E777" s="89"/>
    </row>
    <row r="778" spans="1:5" ht="20.100000000000001" customHeight="1">
      <c r="A778" s="89"/>
      <c r="D778" s="89"/>
      <c r="E778" s="89"/>
    </row>
    <row r="779" spans="1:5" ht="20.100000000000001" customHeight="1">
      <c r="A779" s="89"/>
      <c r="D779" s="89"/>
      <c r="E779" s="89"/>
    </row>
    <row r="780" spans="1:5" ht="20.100000000000001" customHeight="1">
      <c r="A780" s="89"/>
      <c r="D780" s="89"/>
      <c r="E780" s="89"/>
    </row>
    <row r="781" spans="1:5" ht="20.100000000000001" customHeight="1">
      <c r="A781" s="89"/>
      <c r="D781" s="89"/>
      <c r="E781" s="89"/>
    </row>
    <row r="782" spans="1:5" ht="20.100000000000001" customHeight="1">
      <c r="A782" s="89"/>
      <c r="D782" s="89"/>
      <c r="E782" s="89"/>
    </row>
    <row r="783" spans="1:5" ht="20.100000000000001" customHeight="1">
      <c r="A783" s="89"/>
      <c r="D783" s="89"/>
      <c r="E783" s="89"/>
    </row>
    <row r="784" spans="1:5" ht="20.100000000000001" customHeight="1">
      <c r="A784" s="89"/>
      <c r="D784" s="89"/>
      <c r="E784" s="89"/>
    </row>
    <row r="785" spans="1:5" ht="20.100000000000001" customHeight="1">
      <c r="A785" s="89"/>
      <c r="D785" s="89"/>
      <c r="E785" s="89"/>
    </row>
    <row r="786" spans="1:5" ht="20.100000000000001" customHeight="1">
      <c r="A786" s="89"/>
      <c r="D786" s="89"/>
      <c r="E786" s="89"/>
    </row>
    <row r="787" spans="1:5" ht="20.100000000000001" customHeight="1">
      <c r="A787" s="89"/>
      <c r="D787" s="89"/>
      <c r="E787" s="89"/>
    </row>
    <row r="788" spans="1:5" ht="20.100000000000001" customHeight="1">
      <c r="A788" s="89"/>
      <c r="D788" s="89"/>
      <c r="E788" s="89"/>
    </row>
    <row r="789" spans="1:5" ht="20.100000000000001" customHeight="1">
      <c r="A789" s="89"/>
      <c r="D789" s="89"/>
      <c r="E789" s="89"/>
    </row>
    <row r="790" spans="1:5" ht="20.100000000000001" customHeight="1">
      <c r="A790" s="89"/>
      <c r="D790" s="89"/>
      <c r="E790" s="89"/>
    </row>
    <row r="791" spans="1:5" ht="20.100000000000001" customHeight="1">
      <c r="A791" s="89"/>
      <c r="D791" s="89"/>
      <c r="E791" s="89"/>
    </row>
    <row r="792" spans="1:5" ht="20.100000000000001" customHeight="1">
      <c r="A792" s="89"/>
      <c r="D792" s="89"/>
      <c r="E792" s="89"/>
    </row>
    <row r="793" spans="1:5" ht="20.100000000000001" customHeight="1">
      <c r="A793" s="89"/>
      <c r="D793" s="89"/>
      <c r="E793" s="89"/>
    </row>
    <row r="794" spans="1:5" ht="20.100000000000001" customHeight="1">
      <c r="A794" s="89"/>
      <c r="D794" s="89"/>
      <c r="E794" s="89"/>
    </row>
    <row r="795" spans="1:5" ht="20.100000000000001" customHeight="1">
      <c r="A795" s="89"/>
      <c r="D795" s="89"/>
      <c r="E795" s="89"/>
    </row>
    <row r="796" spans="1:5" ht="20.100000000000001" customHeight="1">
      <c r="A796" s="89"/>
      <c r="D796" s="89"/>
      <c r="E796" s="89"/>
    </row>
    <row r="797" spans="1:5" ht="20.100000000000001" customHeight="1">
      <c r="A797" s="89"/>
      <c r="D797" s="89"/>
      <c r="E797" s="89"/>
    </row>
    <row r="798" spans="1:5" ht="20.100000000000001" customHeight="1">
      <c r="A798" s="89"/>
      <c r="D798" s="89"/>
      <c r="E798" s="89"/>
    </row>
    <row r="799" spans="1:5" ht="20.100000000000001" customHeight="1">
      <c r="A799" s="89"/>
      <c r="D799" s="89"/>
      <c r="E799" s="89"/>
    </row>
    <row r="800" spans="1:5" ht="20.100000000000001" customHeight="1">
      <c r="A800" s="89"/>
      <c r="D800" s="89"/>
      <c r="E800" s="89"/>
    </row>
    <row r="801" spans="1:5" ht="20.100000000000001" customHeight="1">
      <c r="A801" s="89"/>
      <c r="D801" s="89"/>
      <c r="E801" s="89"/>
    </row>
    <row r="802" spans="1:5" ht="20.100000000000001" customHeight="1">
      <c r="A802" s="89"/>
      <c r="D802" s="89"/>
      <c r="E802" s="89"/>
    </row>
    <row r="803" spans="1:5" ht="20.100000000000001" customHeight="1">
      <c r="A803" s="89"/>
      <c r="D803" s="89"/>
      <c r="E803" s="89"/>
    </row>
    <row r="804" spans="1:5" ht="20.100000000000001" customHeight="1">
      <c r="A804" s="89"/>
      <c r="D804" s="89"/>
      <c r="E804" s="89"/>
    </row>
    <row r="805" spans="1:5" ht="20.100000000000001" customHeight="1">
      <c r="A805" s="89"/>
      <c r="D805" s="89"/>
      <c r="E805" s="89"/>
    </row>
    <row r="806" spans="1:5" ht="20.100000000000001" customHeight="1">
      <c r="A806" s="89"/>
      <c r="D806" s="89"/>
      <c r="E806" s="89"/>
    </row>
    <row r="807" spans="1:5" ht="20.100000000000001" customHeight="1">
      <c r="A807" s="89"/>
      <c r="D807" s="89"/>
      <c r="E807" s="89"/>
    </row>
    <row r="808" spans="1:5" ht="20.100000000000001" customHeight="1">
      <c r="A808" s="89"/>
      <c r="D808" s="89"/>
      <c r="E808" s="89"/>
    </row>
    <row r="809" spans="1:5" ht="20.100000000000001" customHeight="1">
      <c r="A809" s="89"/>
      <c r="D809" s="89"/>
      <c r="E809" s="89"/>
    </row>
    <row r="810" spans="1:5" ht="20.100000000000001" customHeight="1">
      <c r="A810" s="89"/>
      <c r="D810" s="89"/>
      <c r="E810" s="89"/>
    </row>
    <row r="811" spans="1:5" ht="20.100000000000001" customHeight="1">
      <c r="A811" s="89"/>
      <c r="D811" s="89"/>
      <c r="E811" s="89"/>
    </row>
    <row r="812" spans="1:5" ht="20.100000000000001" customHeight="1">
      <c r="A812" s="89"/>
      <c r="D812" s="89"/>
      <c r="E812" s="89"/>
    </row>
    <row r="813" spans="1:5" ht="20.100000000000001" customHeight="1">
      <c r="A813" s="89"/>
      <c r="D813" s="89"/>
      <c r="E813" s="89"/>
    </row>
    <row r="814" spans="1:5" ht="20.100000000000001" customHeight="1">
      <c r="A814" s="89"/>
      <c r="D814" s="89"/>
      <c r="E814" s="89"/>
    </row>
    <row r="815" spans="1:5" ht="20.100000000000001" customHeight="1">
      <c r="A815" s="89"/>
      <c r="D815" s="89"/>
      <c r="E815" s="89"/>
    </row>
    <row r="816" spans="1:5" ht="20.100000000000001" customHeight="1">
      <c r="A816" s="89"/>
      <c r="D816" s="89"/>
      <c r="E816" s="89"/>
    </row>
    <row r="817" spans="1:5" ht="20.100000000000001" customHeight="1">
      <c r="A817" s="89"/>
      <c r="D817" s="89"/>
      <c r="E817" s="89"/>
    </row>
    <row r="818" spans="1:5" ht="20.100000000000001" customHeight="1">
      <c r="A818" s="89"/>
      <c r="D818" s="89"/>
      <c r="E818" s="89"/>
    </row>
    <row r="819" spans="1:5" ht="20.100000000000001" customHeight="1">
      <c r="A819" s="89"/>
      <c r="D819" s="89"/>
      <c r="E819" s="89"/>
    </row>
    <row r="820" spans="1:5" ht="20.100000000000001" customHeight="1">
      <c r="A820" s="89"/>
      <c r="D820" s="89"/>
      <c r="E820" s="89"/>
    </row>
    <row r="821" spans="1:5" ht="20.100000000000001" customHeight="1">
      <c r="A821" s="89"/>
      <c r="D821" s="89"/>
      <c r="E821" s="89"/>
    </row>
    <row r="822" spans="1:5" ht="20.100000000000001" customHeight="1">
      <c r="A822" s="89"/>
      <c r="D822" s="89"/>
      <c r="E822" s="89"/>
    </row>
    <row r="823" spans="1:5" ht="20.100000000000001" customHeight="1">
      <c r="A823" s="89"/>
      <c r="D823" s="89"/>
      <c r="E823" s="89"/>
    </row>
    <row r="824" spans="1:5" ht="20.100000000000001" customHeight="1">
      <c r="A824" s="89"/>
      <c r="D824" s="89"/>
      <c r="E824" s="89"/>
    </row>
    <row r="825" spans="1:5" ht="20.100000000000001" customHeight="1">
      <c r="A825" s="89"/>
      <c r="D825" s="89"/>
      <c r="E825" s="89"/>
    </row>
    <row r="826" spans="1:5" ht="20.100000000000001" customHeight="1">
      <c r="A826" s="89"/>
      <c r="D826" s="89"/>
      <c r="E826" s="89"/>
    </row>
    <row r="827" spans="1:5" ht="20.100000000000001" customHeight="1">
      <c r="A827" s="89"/>
      <c r="D827" s="89"/>
      <c r="E827" s="89"/>
    </row>
    <row r="828" spans="1:5" ht="20.100000000000001" customHeight="1">
      <c r="A828" s="89"/>
      <c r="D828" s="89"/>
      <c r="E828" s="89"/>
    </row>
    <row r="829" spans="1:5" ht="20.100000000000001" customHeight="1">
      <c r="A829" s="89"/>
      <c r="D829" s="89"/>
      <c r="E829" s="89"/>
    </row>
    <row r="830" spans="1:5" ht="20.100000000000001" customHeight="1">
      <c r="A830" s="89"/>
      <c r="D830" s="89"/>
      <c r="E830" s="89"/>
    </row>
    <row r="831" spans="1:5" ht="20.100000000000001" customHeight="1">
      <c r="A831" s="89"/>
      <c r="D831" s="89"/>
      <c r="E831" s="89"/>
    </row>
    <row r="832" spans="1:5" ht="20.100000000000001" customHeight="1">
      <c r="A832" s="89"/>
      <c r="D832" s="89"/>
      <c r="E832" s="89"/>
    </row>
    <row r="833" spans="1:5" ht="20.100000000000001" customHeight="1">
      <c r="A833" s="89"/>
      <c r="D833" s="89"/>
      <c r="E833" s="89"/>
    </row>
    <row r="834" spans="1:5" ht="20.100000000000001" customHeight="1">
      <c r="A834" s="89"/>
      <c r="D834" s="89"/>
      <c r="E834" s="89"/>
    </row>
    <row r="835" spans="1:5" ht="20.100000000000001" customHeight="1">
      <c r="A835" s="89"/>
      <c r="D835" s="89"/>
      <c r="E835" s="89"/>
    </row>
    <row r="836" spans="1:5" ht="20.100000000000001" customHeight="1">
      <c r="A836" s="89"/>
      <c r="D836" s="89"/>
      <c r="E836" s="89"/>
    </row>
    <row r="837" spans="1:5" ht="20.100000000000001" customHeight="1">
      <c r="A837" s="89"/>
      <c r="D837" s="89"/>
      <c r="E837" s="89"/>
    </row>
    <row r="838" spans="1:5" ht="20.100000000000001" customHeight="1">
      <c r="A838" s="212"/>
      <c r="B838" s="212"/>
      <c r="E838" s="214"/>
    </row>
    <row r="839" spans="1:5" ht="20.100000000000001" customHeight="1">
      <c r="A839" s="212"/>
      <c r="B839" s="212"/>
      <c r="E839" s="214"/>
    </row>
    <row r="840" spans="1:5" ht="20.100000000000001" customHeight="1">
      <c r="A840" s="212"/>
      <c r="B840" s="212"/>
      <c r="E840" s="214"/>
    </row>
    <row r="841" spans="1:5" ht="20.100000000000001" customHeight="1">
      <c r="A841" s="212"/>
      <c r="B841" s="212"/>
      <c r="E841" s="214"/>
    </row>
    <row r="842" spans="1:5" ht="20.100000000000001" customHeight="1">
      <c r="A842" s="212"/>
      <c r="B842" s="212"/>
      <c r="E842" s="214"/>
    </row>
  </sheetData>
  <mergeCells count="29">
    <mergeCell ref="A83:E83"/>
    <mergeCell ref="A86:E86"/>
    <mergeCell ref="A87:E87"/>
    <mergeCell ref="A93:E93"/>
    <mergeCell ref="A91:E91"/>
    <mergeCell ref="A90:E90"/>
    <mergeCell ref="A92:E92"/>
    <mergeCell ref="A1:E1"/>
    <mergeCell ref="A82:E82"/>
    <mergeCell ref="A2:E2"/>
    <mergeCell ref="A3:E3"/>
    <mergeCell ref="A4:B4"/>
    <mergeCell ref="C4:C7"/>
    <mergeCell ref="A81:E81"/>
    <mergeCell ref="A143:E143"/>
    <mergeCell ref="A95:B95"/>
    <mergeCell ref="A142:E142"/>
    <mergeCell ref="A130:E130"/>
    <mergeCell ref="A135:B135"/>
    <mergeCell ref="A133:E133"/>
    <mergeCell ref="A132:E132"/>
    <mergeCell ref="A96:B96"/>
    <mergeCell ref="A138:B138"/>
    <mergeCell ref="A131:E131"/>
    <mergeCell ref="A171:E171"/>
    <mergeCell ref="A172:E172"/>
    <mergeCell ref="A175:C175"/>
    <mergeCell ref="A173:E173"/>
    <mergeCell ref="A170:E170"/>
  </mergeCells>
  <phoneticPr fontId="2" type="noConversion"/>
  <pageMargins left="0.98425196850393704" right="3.937007874015748E-2" top="0.35433070866141736" bottom="0.35433070866141736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9"/>
  <sheetViews>
    <sheetView topLeftCell="A65" zoomScaleSheetLayoutView="100" workbookViewId="0">
      <selection activeCell="E72" sqref="E72"/>
    </sheetView>
  </sheetViews>
  <sheetFormatPr defaultRowHeight="19.5"/>
  <cols>
    <col min="1" max="1" width="42.28515625" style="89" customWidth="1"/>
    <col min="2" max="2" width="7.140625" style="79" customWidth="1"/>
    <col min="3" max="3" width="12" style="80" customWidth="1"/>
    <col min="4" max="4" width="11.7109375" style="80" customWidth="1"/>
    <col min="5" max="5" width="12" style="80" bestFit="1" customWidth="1"/>
    <col min="6" max="6" width="12.85546875" style="80" customWidth="1"/>
    <col min="7" max="16384" width="9.140625" style="1"/>
  </cols>
  <sheetData>
    <row r="1" spans="1:6">
      <c r="A1" s="331"/>
      <c r="B1" s="331"/>
      <c r="C1" s="331"/>
      <c r="D1" s="331"/>
      <c r="E1" s="331"/>
      <c r="F1" s="331"/>
    </row>
    <row r="2" spans="1:6">
      <c r="A2" s="331" t="s">
        <v>487</v>
      </c>
      <c r="B2" s="331"/>
      <c r="C2" s="331"/>
      <c r="D2" s="331"/>
      <c r="E2" s="331"/>
      <c r="F2" s="331"/>
    </row>
    <row r="3" spans="1:6">
      <c r="A3" s="331" t="s">
        <v>423</v>
      </c>
      <c r="B3" s="331"/>
      <c r="C3" s="331"/>
      <c r="D3" s="331"/>
      <c r="E3" s="331"/>
      <c r="F3" s="331"/>
    </row>
    <row r="4" spans="1:6">
      <c r="A4" s="331" t="s">
        <v>610</v>
      </c>
      <c r="B4" s="331"/>
      <c r="C4" s="331"/>
      <c r="D4" s="331"/>
      <c r="E4" s="331"/>
      <c r="F4" s="331"/>
    </row>
    <row r="5" spans="1:6">
      <c r="A5" s="332"/>
      <c r="B5" s="332"/>
      <c r="C5" s="332"/>
      <c r="D5" s="332"/>
      <c r="E5" s="332"/>
      <c r="F5" s="332"/>
    </row>
    <row r="6" spans="1:6">
      <c r="A6" s="333" t="s">
        <v>10</v>
      </c>
      <c r="B6" s="334"/>
      <c r="C6" s="335"/>
      <c r="D6" s="335"/>
      <c r="E6" s="335"/>
      <c r="F6" s="336"/>
    </row>
    <row r="7" spans="1:6">
      <c r="A7" s="337" t="s">
        <v>19</v>
      </c>
      <c r="B7" s="330" t="s">
        <v>2</v>
      </c>
      <c r="C7" s="330" t="s">
        <v>17</v>
      </c>
      <c r="D7" s="330" t="s">
        <v>424</v>
      </c>
      <c r="E7" s="330" t="s">
        <v>31</v>
      </c>
      <c r="F7" s="69" t="s">
        <v>102</v>
      </c>
    </row>
    <row r="8" spans="1:6">
      <c r="A8" s="337"/>
      <c r="B8" s="330"/>
      <c r="C8" s="330"/>
      <c r="D8" s="330"/>
      <c r="E8" s="330"/>
      <c r="F8" s="69" t="s">
        <v>17</v>
      </c>
    </row>
    <row r="9" spans="1:6">
      <c r="A9" s="81" t="s">
        <v>32</v>
      </c>
      <c r="B9" s="74"/>
      <c r="C9" s="70"/>
      <c r="D9" s="70"/>
      <c r="E9" s="70"/>
      <c r="F9" s="70"/>
    </row>
    <row r="10" spans="1:6">
      <c r="A10" s="82" t="s">
        <v>33</v>
      </c>
      <c r="B10" s="23" t="s">
        <v>309</v>
      </c>
      <c r="C10" s="24"/>
      <c r="D10" s="24"/>
      <c r="E10" s="24"/>
      <c r="F10" s="24"/>
    </row>
    <row r="11" spans="1:6">
      <c r="A11" s="83" t="s">
        <v>34</v>
      </c>
      <c r="B11" s="71">
        <v>411001</v>
      </c>
      <c r="C11" s="24">
        <v>2240000</v>
      </c>
      <c r="D11" s="138">
        <v>44716</v>
      </c>
      <c r="E11" s="24">
        <v>2123962.7799999998</v>
      </c>
      <c r="F11" s="24">
        <f>E11-C11</f>
        <v>-116037.2200000002</v>
      </c>
    </row>
    <row r="12" spans="1:6">
      <c r="A12" s="83" t="s">
        <v>35</v>
      </c>
      <c r="B12" s="71">
        <v>411002</v>
      </c>
      <c r="C12" s="24">
        <v>33000</v>
      </c>
      <c r="D12" s="24">
        <v>3244.05</v>
      </c>
      <c r="E12" s="24">
        <v>30255.77</v>
      </c>
      <c r="F12" s="24">
        <f>E12-C12</f>
        <v>-2744.2299999999996</v>
      </c>
    </row>
    <row r="13" spans="1:6">
      <c r="A13" s="83" t="s">
        <v>47</v>
      </c>
      <c r="B13" s="71">
        <v>411003</v>
      </c>
      <c r="C13" s="24">
        <v>130956</v>
      </c>
      <c r="D13" s="24">
        <v>4664</v>
      </c>
      <c r="E13" s="24">
        <v>124574</v>
      </c>
      <c r="F13" s="24">
        <f>E13-C13</f>
        <v>-6382</v>
      </c>
    </row>
    <row r="14" spans="1:6">
      <c r="A14" s="83" t="s">
        <v>493</v>
      </c>
      <c r="B14" s="179">
        <v>411005</v>
      </c>
      <c r="C14" s="24">
        <v>17775500</v>
      </c>
      <c r="D14" s="24">
        <v>1140.03</v>
      </c>
      <c r="E14" s="24">
        <v>33085239.609999999</v>
      </c>
      <c r="F14" s="24">
        <f>E14-C14</f>
        <v>15309739.609999999</v>
      </c>
    </row>
    <row r="15" spans="1:6" ht="20.25" thickBot="1">
      <c r="A15" s="84" t="s">
        <v>14</v>
      </c>
      <c r="B15" s="2"/>
      <c r="C15" s="73">
        <f>SUM(C11:C14)</f>
        <v>20179456</v>
      </c>
      <c r="D15" s="73">
        <f>SUM(D11:D14)</f>
        <v>53764.08</v>
      </c>
      <c r="E15" s="73">
        <f>SUM(E11:E14)</f>
        <v>35364032.159999996</v>
      </c>
      <c r="F15" s="73">
        <f>SUM(F11:F14)</f>
        <v>15184576.159999998</v>
      </c>
    </row>
    <row r="16" spans="1:6" ht="20.25" thickTop="1">
      <c r="A16" s="85" t="s">
        <v>36</v>
      </c>
      <c r="B16" s="68" t="s">
        <v>310</v>
      </c>
      <c r="C16" s="24"/>
      <c r="D16" s="24"/>
      <c r="E16" s="24"/>
      <c r="F16" s="24"/>
    </row>
    <row r="17" spans="1:6">
      <c r="A17" s="170" t="s">
        <v>352</v>
      </c>
      <c r="B17" s="4" t="s">
        <v>353</v>
      </c>
      <c r="C17" s="24">
        <v>4000</v>
      </c>
      <c r="D17" s="24">
        <v>77.599999999999994</v>
      </c>
      <c r="E17" s="24">
        <v>2619</v>
      </c>
      <c r="F17" s="24">
        <f>E17-C17</f>
        <v>-1381</v>
      </c>
    </row>
    <row r="18" spans="1:6">
      <c r="A18" s="83" t="s">
        <v>494</v>
      </c>
      <c r="B18" s="71">
        <v>412106</v>
      </c>
      <c r="C18" s="24">
        <v>10000</v>
      </c>
      <c r="D18" s="24">
        <v>300</v>
      </c>
      <c r="E18" s="24">
        <v>15312</v>
      </c>
      <c r="F18" s="24">
        <f t="shared" ref="F18:F28" si="0">E18-C18</f>
        <v>5312</v>
      </c>
    </row>
    <row r="19" spans="1:6">
      <c r="A19" s="83" t="s">
        <v>495</v>
      </c>
      <c r="B19" s="71">
        <v>412107</v>
      </c>
      <c r="C19" s="24">
        <v>550000</v>
      </c>
      <c r="D19" s="138">
        <v>45230</v>
      </c>
      <c r="E19" s="138">
        <v>362180</v>
      </c>
      <c r="F19" s="24">
        <f t="shared" si="0"/>
        <v>-187820</v>
      </c>
    </row>
    <row r="20" spans="1:6">
      <c r="A20" s="83" t="s">
        <v>496</v>
      </c>
      <c r="B20" s="71">
        <v>412117</v>
      </c>
      <c r="C20" s="24">
        <v>19500</v>
      </c>
      <c r="D20" s="24">
        <v>0</v>
      </c>
      <c r="E20" s="24">
        <v>6154.8</v>
      </c>
      <c r="F20" s="24">
        <f t="shared" si="0"/>
        <v>-13345.2</v>
      </c>
    </row>
    <row r="21" spans="1:6">
      <c r="A21" s="83" t="s">
        <v>497</v>
      </c>
      <c r="B21" s="3" t="s">
        <v>505</v>
      </c>
      <c r="C21" s="24">
        <v>1500</v>
      </c>
      <c r="D21" s="24">
        <v>250</v>
      </c>
      <c r="E21" s="24">
        <v>1090</v>
      </c>
      <c r="F21" s="24">
        <f t="shared" si="0"/>
        <v>-410</v>
      </c>
    </row>
    <row r="22" spans="1:6">
      <c r="A22" s="83" t="s">
        <v>498</v>
      </c>
      <c r="B22" s="3" t="s">
        <v>504</v>
      </c>
      <c r="C22" s="24">
        <v>1500</v>
      </c>
      <c r="D22" s="24">
        <v>1000</v>
      </c>
      <c r="E22" s="138">
        <v>2000</v>
      </c>
      <c r="F22" s="24">
        <f t="shared" si="0"/>
        <v>500</v>
      </c>
    </row>
    <row r="23" spans="1:6">
      <c r="A23" s="83" t="s">
        <v>499</v>
      </c>
      <c r="B23" s="3" t="s">
        <v>506</v>
      </c>
      <c r="C23" s="24">
        <v>50000</v>
      </c>
      <c r="D23" s="24">
        <v>0</v>
      </c>
      <c r="E23" s="24">
        <v>4000</v>
      </c>
      <c r="F23" s="24">
        <f t="shared" si="0"/>
        <v>-46000</v>
      </c>
    </row>
    <row r="24" spans="1:6">
      <c r="A24" s="83" t="s">
        <v>500</v>
      </c>
      <c r="B24" s="3" t="s">
        <v>316</v>
      </c>
      <c r="C24" s="24">
        <v>20000</v>
      </c>
      <c r="D24" s="24">
        <v>0</v>
      </c>
      <c r="E24" s="24">
        <v>1900</v>
      </c>
      <c r="F24" s="24">
        <f t="shared" si="0"/>
        <v>-18100</v>
      </c>
    </row>
    <row r="25" spans="1:6">
      <c r="A25" s="83" t="s">
        <v>501</v>
      </c>
      <c r="B25" s="3" t="s">
        <v>317</v>
      </c>
      <c r="C25" s="24">
        <v>46000</v>
      </c>
      <c r="D25" s="24">
        <v>3000</v>
      </c>
      <c r="E25" s="24">
        <v>38000</v>
      </c>
      <c r="F25" s="24">
        <f t="shared" si="0"/>
        <v>-8000</v>
      </c>
    </row>
    <row r="26" spans="1:6">
      <c r="A26" s="83" t="s">
        <v>502</v>
      </c>
      <c r="B26" s="3" t="s">
        <v>507</v>
      </c>
      <c r="C26" s="24">
        <v>4000</v>
      </c>
      <c r="D26" s="24"/>
      <c r="E26" s="24"/>
      <c r="F26" s="24">
        <f t="shared" si="0"/>
        <v>-4000</v>
      </c>
    </row>
    <row r="27" spans="1:6">
      <c r="A27" s="83" t="s">
        <v>503</v>
      </c>
      <c r="B27" s="3" t="s">
        <v>508</v>
      </c>
      <c r="C27" s="24">
        <v>1000</v>
      </c>
      <c r="D27" s="24">
        <v>60</v>
      </c>
      <c r="E27" s="24">
        <v>620</v>
      </c>
      <c r="F27" s="24">
        <f t="shared" si="0"/>
        <v>-380</v>
      </c>
    </row>
    <row r="28" spans="1:6" ht="20.25" thickBot="1">
      <c r="A28" s="84" t="s">
        <v>14</v>
      </c>
      <c r="B28" s="74"/>
      <c r="C28" s="73">
        <f>SUM(C17:C27)</f>
        <v>707500</v>
      </c>
      <c r="D28" s="73">
        <f>SUM(D17:D27)</f>
        <v>49917.599999999999</v>
      </c>
      <c r="E28" s="73">
        <f>SUM(E17:E27)</f>
        <v>433875.8</v>
      </c>
      <c r="F28" s="73">
        <f t="shared" si="0"/>
        <v>-273624.2</v>
      </c>
    </row>
    <row r="29" spans="1:6" ht="20.25" thickTop="1">
      <c r="A29" s="86" t="s">
        <v>37</v>
      </c>
      <c r="B29" s="23" t="s">
        <v>311</v>
      </c>
      <c r="C29" s="24"/>
      <c r="D29" s="24"/>
      <c r="E29" s="24"/>
      <c r="F29" s="24"/>
    </row>
    <row r="30" spans="1:6">
      <c r="A30" s="170" t="s">
        <v>509</v>
      </c>
      <c r="B30" s="3" t="s">
        <v>515</v>
      </c>
      <c r="C30" s="24">
        <v>200000</v>
      </c>
      <c r="D30" s="24">
        <v>0</v>
      </c>
      <c r="E30" s="24">
        <v>100000</v>
      </c>
      <c r="F30" s="24">
        <f>E30-C30</f>
        <v>-100000</v>
      </c>
    </row>
    <row r="31" spans="1:6">
      <c r="A31" s="83" t="s">
        <v>510</v>
      </c>
      <c r="B31" s="3" t="s">
        <v>318</v>
      </c>
      <c r="C31" s="24">
        <v>100000</v>
      </c>
      <c r="D31" s="24">
        <v>3544.88</v>
      </c>
      <c r="E31" s="24">
        <v>57445.43</v>
      </c>
      <c r="F31" s="24">
        <f>E31-C31</f>
        <v>-42554.57</v>
      </c>
    </row>
    <row r="32" spans="1:6" ht="20.25" thickBot="1">
      <c r="A32" s="84" t="s">
        <v>14</v>
      </c>
      <c r="B32" s="74"/>
      <c r="C32" s="180">
        <f>SUM(C30:C31)</f>
        <v>300000</v>
      </c>
      <c r="D32" s="180">
        <f>SUM(D30:D31)</f>
        <v>3544.88</v>
      </c>
      <c r="E32" s="180">
        <f>SUM(E30:E31)</f>
        <v>157445.43</v>
      </c>
      <c r="F32" s="180">
        <f>SUM(F30:F31)</f>
        <v>-142554.57</v>
      </c>
    </row>
    <row r="33" spans="1:6" ht="20.25" thickTop="1">
      <c r="A33" s="86" t="s">
        <v>512</v>
      </c>
      <c r="B33" s="23" t="s">
        <v>491</v>
      </c>
      <c r="C33" s="24"/>
      <c r="D33" s="24"/>
      <c r="E33" s="24"/>
      <c r="F33" s="24"/>
    </row>
    <row r="34" spans="1:6">
      <c r="A34" s="83" t="s">
        <v>513</v>
      </c>
      <c r="B34" s="3" t="s">
        <v>514</v>
      </c>
      <c r="C34" s="24">
        <v>552000</v>
      </c>
      <c r="D34" s="75">
        <v>37305</v>
      </c>
      <c r="E34" s="75">
        <v>199040</v>
      </c>
      <c r="F34" s="24">
        <f>E34-C34</f>
        <v>-352960</v>
      </c>
    </row>
    <row r="35" spans="1:6" ht="20.25" thickBot="1">
      <c r="A35" s="84" t="s">
        <v>14</v>
      </c>
      <c r="B35" s="3"/>
      <c r="C35" s="73">
        <f>SUM(C34:C34)</f>
        <v>552000</v>
      </c>
      <c r="D35" s="73">
        <f>SUM(D34:D34)</f>
        <v>37305</v>
      </c>
      <c r="E35" s="73">
        <f>SUM(E34:E34)</f>
        <v>199040</v>
      </c>
      <c r="F35" s="73">
        <f>SUM(F34:F34)</f>
        <v>-352960</v>
      </c>
    </row>
    <row r="36" spans="1:6" ht="20.25" thickTop="1">
      <c r="A36" s="86" t="s">
        <v>38</v>
      </c>
      <c r="B36" s="23" t="s">
        <v>312</v>
      </c>
      <c r="C36" s="24"/>
      <c r="D36" s="24"/>
      <c r="E36" s="24"/>
      <c r="F36" s="24"/>
    </row>
    <row r="37" spans="1:6">
      <c r="A37" s="83" t="s">
        <v>39</v>
      </c>
      <c r="B37" s="3" t="s">
        <v>319</v>
      </c>
      <c r="C37" s="24">
        <v>70000</v>
      </c>
      <c r="D37" s="75">
        <v>2400</v>
      </c>
      <c r="E37" s="24">
        <v>25100</v>
      </c>
      <c r="F37" s="24">
        <f>E37-C37</f>
        <v>-44900</v>
      </c>
    </row>
    <row r="38" spans="1:6">
      <c r="A38" s="83" t="s">
        <v>511</v>
      </c>
      <c r="B38" s="3" t="s">
        <v>320</v>
      </c>
      <c r="C38" s="24">
        <v>5000</v>
      </c>
      <c r="D38" s="75">
        <v>200</v>
      </c>
      <c r="E38" s="24">
        <v>900</v>
      </c>
      <c r="F38" s="24">
        <f>E38-C38</f>
        <v>-4100</v>
      </c>
    </row>
    <row r="39" spans="1:6" ht="20.25" thickBot="1">
      <c r="A39" s="84" t="s">
        <v>14</v>
      </c>
      <c r="B39" s="3"/>
      <c r="C39" s="73">
        <f>SUM(C37:C38)</f>
        <v>75000</v>
      </c>
      <c r="D39" s="73">
        <f>SUM(D37:D38)</f>
        <v>2600</v>
      </c>
      <c r="E39" s="73">
        <f>SUM(E37:E38)</f>
        <v>26000</v>
      </c>
      <c r="F39" s="73">
        <f>SUM(F37:F38)</f>
        <v>-49000</v>
      </c>
    </row>
    <row r="40" spans="1:6" ht="18.75" customHeight="1" thickTop="1">
      <c r="A40" s="338" t="s">
        <v>44</v>
      </c>
      <c r="B40" s="338"/>
      <c r="C40" s="338"/>
      <c r="D40" s="338"/>
      <c r="E40" s="338"/>
      <c r="F40" s="338"/>
    </row>
    <row r="41" spans="1:6">
      <c r="A41" s="333" t="s">
        <v>10</v>
      </c>
      <c r="B41" s="334"/>
      <c r="C41" s="335"/>
      <c r="D41" s="335"/>
      <c r="E41" s="335"/>
      <c r="F41" s="336"/>
    </row>
    <row r="42" spans="1:6">
      <c r="A42" s="337" t="s">
        <v>19</v>
      </c>
      <c r="B42" s="330" t="s">
        <v>2</v>
      </c>
      <c r="C42" s="330" t="s">
        <v>17</v>
      </c>
      <c r="D42" s="330" t="s">
        <v>424</v>
      </c>
      <c r="E42" s="330" t="s">
        <v>31</v>
      </c>
      <c r="F42" s="69" t="s">
        <v>102</v>
      </c>
    </row>
    <row r="43" spans="1:6">
      <c r="A43" s="337"/>
      <c r="B43" s="330"/>
      <c r="C43" s="330"/>
      <c r="D43" s="330"/>
      <c r="E43" s="330"/>
      <c r="F43" s="69" t="s">
        <v>17</v>
      </c>
    </row>
    <row r="44" spans="1:6">
      <c r="A44" s="87" t="s">
        <v>62</v>
      </c>
      <c r="B44" s="72">
        <v>420000</v>
      </c>
      <c r="C44" s="76"/>
      <c r="D44" s="76"/>
      <c r="E44" s="76"/>
      <c r="F44" s="76"/>
    </row>
    <row r="45" spans="1:6">
      <c r="A45" s="82" t="s">
        <v>40</v>
      </c>
      <c r="B45" s="72">
        <v>421000</v>
      </c>
      <c r="C45" s="24"/>
      <c r="D45" s="24"/>
      <c r="E45" s="24"/>
      <c r="F45" s="24"/>
    </row>
    <row r="46" spans="1:6">
      <c r="A46" s="83" t="s">
        <v>354</v>
      </c>
      <c r="B46" s="71">
        <v>421002</v>
      </c>
      <c r="C46" s="24">
        <v>6700000</v>
      </c>
      <c r="D46" s="24">
        <v>0</v>
      </c>
      <c r="E46" s="24">
        <v>2527433.75</v>
      </c>
      <c r="F46" s="24">
        <f>E46-C46</f>
        <v>-4172566.25</v>
      </c>
    </row>
    <row r="47" spans="1:6">
      <c r="A47" s="83" t="s">
        <v>63</v>
      </c>
      <c r="B47" s="71">
        <v>421004</v>
      </c>
      <c r="C47" s="24">
        <v>2900000</v>
      </c>
      <c r="D47" s="24">
        <v>283945.59000000003</v>
      </c>
      <c r="E47" s="24">
        <v>1822562.24</v>
      </c>
      <c r="F47" s="24">
        <f t="shared" ref="F47:F55" si="1">E47-C47</f>
        <v>-1077437.76</v>
      </c>
    </row>
    <row r="48" spans="1:6">
      <c r="A48" s="83" t="s">
        <v>41</v>
      </c>
      <c r="B48" s="71">
        <v>421005</v>
      </c>
      <c r="C48" s="24">
        <v>120000</v>
      </c>
      <c r="D48" s="24">
        <v>10275.61</v>
      </c>
      <c r="E48" s="24">
        <v>78710.5</v>
      </c>
      <c r="F48" s="24">
        <f t="shared" si="1"/>
        <v>-41289.5</v>
      </c>
    </row>
    <row r="49" spans="1:6">
      <c r="A49" s="83" t="s">
        <v>42</v>
      </c>
      <c r="B49" s="71">
        <v>421006</v>
      </c>
      <c r="C49" s="24">
        <v>1200000</v>
      </c>
      <c r="D49" s="24">
        <v>184870.59</v>
      </c>
      <c r="E49" s="24">
        <v>893019.3</v>
      </c>
      <c r="F49" s="24">
        <f t="shared" si="1"/>
        <v>-306980.69999999995</v>
      </c>
    </row>
    <row r="50" spans="1:6">
      <c r="A50" s="83" t="s">
        <v>517</v>
      </c>
      <c r="B50" s="71">
        <v>421007</v>
      </c>
      <c r="C50" s="24">
        <v>2200000</v>
      </c>
      <c r="D50" s="24">
        <v>284113.82</v>
      </c>
      <c r="E50" s="24">
        <v>1701445.44</v>
      </c>
      <c r="F50" s="24">
        <f t="shared" si="1"/>
        <v>-498554.56000000006</v>
      </c>
    </row>
    <row r="51" spans="1:6">
      <c r="A51" s="83" t="s">
        <v>516</v>
      </c>
      <c r="B51" s="71">
        <v>421010</v>
      </c>
      <c r="C51" s="24">
        <v>400000</v>
      </c>
      <c r="D51" s="24">
        <v>0</v>
      </c>
      <c r="E51" s="24">
        <v>0</v>
      </c>
      <c r="F51" s="24">
        <f t="shared" si="1"/>
        <v>-400000</v>
      </c>
    </row>
    <row r="52" spans="1:6">
      <c r="A52" s="83" t="s">
        <v>518</v>
      </c>
      <c r="B52" s="71">
        <v>421012</v>
      </c>
      <c r="C52" s="24">
        <v>40000</v>
      </c>
      <c r="D52" s="24">
        <v>0</v>
      </c>
      <c r="E52" s="24">
        <v>10097.02</v>
      </c>
      <c r="F52" s="24">
        <f t="shared" si="1"/>
        <v>-29902.98</v>
      </c>
    </row>
    <row r="53" spans="1:6">
      <c r="A53" s="83" t="s">
        <v>519</v>
      </c>
      <c r="B53" s="71">
        <v>421013</v>
      </c>
      <c r="C53" s="24">
        <v>100000</v>
      </c>
      <c r="D53" s="24">
        <v>10440</v>
      </c>
      <c r="E53" s="24">
        <v>37972.6</v>
      </c>
      <c r="F53" s="24">
        <f t="shared" si="1"/>
        <v>-62027.4</v>
      </c>
    </row>
    <row r="54" spans="1:6">
      <c r="A54" s="83" t="s">
        <v>520</v>
      </c>
      <c r="B54" s="71">
        <v>421014</v>
      </c>
      <c r="C54" s="24">
        <v>10000</v>
      </c>
      <c r="D54" s="24">
        <v>0</v>
      </c>
      <c r="E54" s="24">
        <v>7459.11</v>
      </c>
      <c r="F54" s="24">
        <f t="shared" si="1"/>
        <v>-2540.8900000000003</v>
      </c>
    </row>
    <row r="55" spans="1:6">
      <c r="A55" s="83" t="s">
        <v>601</v>
      </c>
      <c r="B55" s="71">
        <v>421015</v>
      </c>
      <c r="C55" s="24">
        <v>3000000</v>
      </c>
      <c r="D55" s="24">
        <v>143232</v>
      </c>
      <c r="E55" s="24">
        <v>1440551</v>
      </c>
      <c r="F55" s="24">
        <f t="shared" si="1"/>
        <v>-1559449</v>
      </c>
    </row>
    <row r="56" spans="1:6" ht="20.25" thickBot="1">
      <c r="A56" s="84" t="s">
        <v>14</v>
      </c>
      <c r="B56" s="71"/>
      <c r="C56" s="73">
        <f>SUM(C46:C55)</f>
        <v>16670000</v>
      </c>
      <c r="D56" s="73">
        <f>SUM(D46:D55)</f>
        <v>916877.6100000001</v>
      </c>
      <c r="E56" s="73">
        <f>SUM(E46:E55)</f>
        <v>8519250.9600000009</v>
      </c>
      <c r="F56" s="73">
        <f>SUM(F46:F55)</f>
        <v>-8150749.04</v>
      </c>
    </row>
    <row r="57" spans="1:6" ht="20.25" thickTop="1">
      <c r="A57" s="88" t="s">
        <v>64</v>
      </c>
      <c r="B57" s="77">
        <v>430000</v>
      </c>
      <c r="C57" s="75"/>
      <c r="D57" s="75"/>
      <c r="E57" s="75"/>
      <c r="F57" s="75"/>
    </row>
    <row r="58" spans="1:6">
      <c r="A58" s="82" t="s">
        <v>308</v>
      </c>
      <c r="B58" s="77">
        <v>431000</v>
      </c>
      <c r="C58" s="24"/>
      <c r="D58" s="24"/>
      <c r="E58" s="24"/>
      <c r="F58" s="24"/>
    </row>
    <row r="59" spans="1:6">
      <c r="A59" s="83" t="s">
        <v>521</v>
      </c>
      <c r="B59" s="71">
        <v>431002</v>
      </c>
      <c r="C59" s="24">
        <v>6500000</v>
      </c>
      <c r="D59" s="24">
        <v>0</v>
      </c>
      <c r="E59" s="24">
        <v>5186864</v>
      </c>
      <c r="F59" s="24">
        <f>E59-C59</f>
        <v>-1313136</v>
      </c>
    </row>
    <row r="60" spans="1:6">
      <c r="A60" s="83" t="s">
        <v>65</v>
      </c>
      <c r="B60" s="71"/>
      <c r="C60" s="24"/>
      <c r="D60" s="24"/>
      <c r="E60" s="24"/>
      <c r="F60" s="24"/>
    </row>
    <row r="61" spans="1:6" ht="20.25" thickBot="1">
      <c r="A61" s="84" t="s">
        <v>14</v>
      </c>
      <c r="B61" s="71"/>
      <c r="C61" s="73">
        <f>SUM(C59)</f>
        <v>6500000</v>
      </c>
      <c r="D61" s="73">
        <f>SUM(D59:D60)</f>
        <v>0</v>
      </c>
      <c r="E61" s="73">
        <f>SUM(E59:E60)</f>
        <v>5186864</v>
      </c>
      <c r="F61" s="73">
        <f>SUM(F59:F60)</f>
        <v>-1313136</v>
      </c>
    </row>
    <row r="62" spans="1:6" ht="20.25" thickTop="1">
      <c r="A62" s="84" t="s">
        <v>43</v>
      </c>
      <c r="B62" s="71"/>
      <c r="C62" s="78">
        <f>C15+C28+C32+C35+C39+C56+C61</f>
        <v>44983956</v>
      </c>
      <c r="D62" s="78">
        <f>D15+D28+D32+D35+D39+D56+D61</f>
        <v>1064009.1700000002</v>
      </c>
      <c r="E62" s="78">
        <f>E15+E28+E32+E35+E39+E56+E61</f>
        <v>49886508.349999994</v>
      </c>
      <c r="F62" s="78">
        <f>F15+F28+F32+F35+F39+F56+F61</f>
        <v>4902552.3499999987</v>
      </c>
    </row>
    <row r="63" spans="1:6">
      <c r="A63" s="88" t="s">
        <v>425</v>
      </c>
      <c r="B63" s="77">
        <v>440000</v>
      </c>
      <c r="C63" s="75"/>
      <c r="D63" s="75"/>
      <c r="E63" s="75"/>
      <c r="F63" s="75"/>
    </row>
    <row r="64" spans="1:6">
      <c r="A64" s="82" t="s">
        <v>426</v>
      </c>
      <c r="B64" s="77">
        <v>441000</v>
      </c>
      <c r="C64" s="24"/>
      <c r="D64" s="24"/>
      <c r="E64" s="24"/>
      <c r="F64" s="24"/>
    </row>
    <row r="65" spans="1:6">
      <c r="A65" s="83" t="s">
        <v>559</v>
      </c>
      <c r="B65" s="71">
        <v>441001</v>
      </c>
      <c r="C65" s="24"/>
      <c r="D65" s="24">
        <v>0</v>
      </c>
      <c r="E65" s="24">
        <v>319980</v>
      </c>
      <c r="F65" s="24"/>
    </row>
    <row r="66" spans="1:6">
      <c r="A66" s="83" t="s">
        <v>560</v>
      </c>
      <c r="B66" s="71">
        <v>441001</v>
      </c>
      <c r="C66" s="24"/>
      <c r="D66" s="24">
        <v>0</v>
      </c>
      <c r="E66" s="24">
        <v>205200</v>
      </c>
      <c r="F66" s="24"/>
    </row>
    <row r="67" spans="1:6">
      <c r="A67" s="83" t="s">
        <v>561</v>
      </c>
      <c r="B67" s="71">
        <v>441001</v>
      </c>
      <c r="C67" s="24"/>
      <c r="D67" s="24">
        <v>0</v>
      </c>
      <c r="E67" s="24">
        <v>10260</v>
      </c>
      <c r="F67" s="24"/>
    </row>
    <row r="68" spans="1:6">
      <c r="A68" s="83" t="s">
        <v>591</v>
      </c>
      <c r="B68" s="71">
        <v>441001</v>
      </c>
      <c r="C68" s="24"/>
      <c r="D68" s="24">
        <v>0</v>
      </c>
      <c r="E68" s="24">
        <v>57400</v>
      </c>
      <c r="F68" s="24"/>
    </row>
    <row r="69" spans="1:6">
      <c r="A69" s="83" t="s">
        <v>562</v>
      </c>
      <c r="B69" s="71">
        <v>441001</v>
      </c>
      <c r="C69" s="24"/>
      <c r="D69" s="24">
        <v>70400</v>
      </c>
      <c r="E69" s="24">
        <v>720000</v>
      </c>
      <c r="F69" s="24"/>
    </row>
    <row r="70" spans="1:6">
      <c r="A70" s="83" t="s">
        <v>563</v>
      </c>
      <c r="B70" s="71">
        <v>441001</v>
      </c>
      <c r="C70" s="24"/>
      <c r="D70" s="24">
        <v>0</v>
      </c>
      <c r="E70" s="24"/>
      <c r="F70" s="24"/>
    </row>
    <row r="71" spans="1:6">
      <c r="A71" s="83" t="s">
        <v>564</v>
      </c>
      <c r="B71" s="71">
        <v>441001</v>
      </c>
      <c r="C71" s="24"/>
      <c r="D71" s="24">
        <v>361600</v>
      </c>
      <c r="E71" s="24">
        <v>4256400</v>
      </c>
      <c r="F71" s="24"/>
    </row>
    <row r="72" spans="1:6">
      <c r="A72" s="83" t="s">
        <v>565</v>
      </c>
      <c r="B72" s="71">
        <v>441001</v>
      </c>
      <c r="C72" s="24"/>
      <c r="D72" s="24">
        <v>0</v>
      </c>
      <c r="E72" s="24"/>
      <c r="F72" s="24"/>
    </row>
    <row r="73" spans="1:6">
      <c r="A73" s="83" t="s">
        <v>408</v>
      </c>
      <c r="B73" s="71"/>
      <c r="C73" s="24"/>
      <c r="D73" s="24"/>
      <c r="E73" s="24"/>
      <c r="F73" s="24"/>
    </row>
    <row r="74" spans="1:6">
      <c r="A74" s="83" t="s">
        <v>566</v>
      </c>
      <c r="B74" s="71">
        <v>441001</v>
      </c>
      <c r="C74" s="24"/>
      <c r="D74" s="24">
        <v>0</v>
      </c>
      <c r="E74" s="24"/>
      <c r="F74" s="24"/>
    </row>
    <row r="75" spans="1:6">
      <c r="A75" s="83" t="s">
        <v>409</v>
      </c>
      <c r="B75" s="71"/>
      <c r="C75" s="24"/>
      <c r="D75" s="24"/>
      <c r="E75" s="24"/>
      <c r="F75" s="24"/>
    </row>
    <row r="76" spans="1:6">
      <c r="A76" s="83" t="s">
        <v>590</v>
      </c>
      <c r="B76" s="71">
        <v>441001</v>
      </c>
      <c r="C76" s="24"/>
      <c r="D76" s="24">
        <v>0</v>
      </c>
      <c r="E76" s="24">
        <v>11970</v>
      </c>
      <c r="F76" s="24"/>
    </row>
    <row r="77" spans="1:6">
      <c r="A77" s="83" t="s">
        <v>592</v>
      </c>
      <c r="B77" s="71"/>
      <c r="C77" s="24"/>
      <c r="D77" s="24"/>
      <c r="E77" s="24"/>
      <c r="F77" s="24"/>
    </row>
    <row r="78" spans="1:6" ht="20.25" thickBot="1">
      <c r="A78" s="84" t="s">
        <v>14</v>
      </c>
      <c r="B78" s="71"/>
      <c r="C78" s="73">
        <f>SUM(C65)</f>
        <v>0</v>
      </c>
      <c r="D78" s="73">
        <f>SUM(D65:D76)</f>
        <v>432000</v>
      </c>
      <c r="E78" s="73">
        <f>SUM(E65:E76)</f>
        <v>5581210</v>
      </c>
      <c r="F78" s="73">
        <f>SUM(F65:F74)</f>
        <v>0</v>
      </c>
    </row>
    <row r="79" spans="1:6" ht="20.25" thickTop="1"/>
  </sheetData>
  <mergeCells count="18">
    <mergeCell ref="E42:E43"/>
    <mergeCell ref="A40:F40"/>
    <mergeCell ref="A42:A43"/>
    <mergeCell ref="B42:B43"/>
    <mergeCell ref="C42:C43"/>
    <mergeCell ref="D42:D43"/>
    <mergeCell ref="A41:F41"/>
    <mergeCell ref="B7:B8"/>
    <mergeCell ref="C7:C8"/>
    <mergeCell ref="A1:F1"/>
    <mergeCell ref="A2:F2"/>
    <mergeCell ref="A5:F5"/>
    <mergeCell ref="A6:F6"/>
    <mergeCell ref="A3:F3"/>
    <mergeCell ref="A4:F4"/>
    <mergeCell ref="D7:D8"/>
    <mergeCell ref="E7:E8"/>
    <mergeCell ref="A7:A8"/>
  </mergeCells>
  <phoneticPr fontId="2" type="noConversion"/>
  <pageMargins left="0.39370078740157483" right="0.11811023622047245" top="0.55118110236220474" bottom="0.74803149606299213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7"/>
  <sheetViews>
    <sheetView view="pageBreakPreview" topLeftCell="A18" workbookViewId="0">
      <selection activeCell="C24" sqref="C24"/>
    </sheetView>
  </sheetViews>
  <sheetFormatPr defaultRowHeight="18" customHeight="1"/>
  <cols>
    <col min="1" max="1" width="60.28515625" style="121" customWidth="1"/>
    <col min="2" max="2" width="16.5703125" style="251" customWidth="1"/>
    <col min="3" max="3" width="17.28515625" style="251" customWidth="1"/>
    <col min="4" max="16384" width="9.140625" style="121"/>
  </cols>
  <sheetData>
    <row r="1" spans="1:3" ht="18" customHeight="1">
      <c r="A1" s="339" t="s">
        <v>487</v>
      </c>
      <c r="B1" s="339"/>
      <c r="C1" s="339"/>
    </row>
    <row r="2" spans="1:3" ht="18" customHeight="1">
      <c r="A2" s="339" t="s">
        <v>48</v>
      </c>
      <c r="B2" s="339"/>
      <c r="C2" s="339"/>
    </row>
    <row r="3" spans="1:3" ht="18" customHeight="1">
      <c r="A3" s="340" t="s">
        <v>612</v>
      </c>
      <c r="B3" s="340"/>
      <c r="C3" s="340"/>
    </row>
    <row r="4" spans="1:3" ht="18" customHeight="1">
      <c r="A4" s="245" t="s">
        <v>19</v>
      </c>
      <c r="B4" s="245" t="s">
        <v>22</v>
      </c>
      <c r="C4" s="245" t="s">
        <v>49</v>
      </c>
    </row>
    <row r="5" spans="1:3" ht="18" customHeight="1">
      <c r="A5" s="246" t="s">
        <v>10</v>
      </c>
      <c r="B5" s="247"/>
      <c r="C5" s="247"/>
    </row>
    <row r="6" spans="1:3" ht="18" customHeight="1">
      <c r="A6" s="83" t="s">
        <v>95</v>
      </c>
      <c r="B6" s="248">
        <v>1064009.17</v>
      </c>
      <c r="C6" s="248">
        <v>49923813.350000001</v>
      </c>
    </row>
    <row r="7" spans="1:3" ht="18" customHeight="1">
      <c r="A7" s="83" t="s">
        <v>376</v>
      </c>
      <c r="B7" s="248">
        <v>0</v>
      </c>
      <c r="C7" s="248">
        <v>0</v>
      </c>
    </row>
    <row r="8" spans="1:3" ht="18" customHeight="1">
      <c r="A8" s="83" t="s">
        <v>377</v>
      </c>
      <c r="B8" s="248">
        <v>432000</v>
      </c>
      <c r="C8" s="248">
        <v>5581210</v>
      </c>
    </row>
    <row r="9" spans="1:3" ht="18" customHeight="1">
      <c r="A9" s="83" t="s">
        <v>50</v>
      </c>
      <c r="B9" s="248">
        <v>91330.42</v>
      </c>
      <c r="C9" s="248">
        <v>867026.97</v>
      </c>
    </row>
    <row r="10" spans="1:3" ht="18" customHeight="1">
      <c r="A10" s="83" t="s">
        <v>598</v>
      </c>
      <c r="B10" s="248">
        <v>0</v>
      </c>
      <c r="C10" s="248">
        <v>10000</v>
      </c>
    </row>
    <row r="11" spans="1:3" ht="18" customHeight="1">
      <c r="A11" s="83" t="s">
        <v>599</v>
      </c>
      <c r="B11" s="248">
        <v>566.92999999999995</v>
      </c>
      <c r="C11" s="248">
        <v>1787.12</v>
      </c>
    </row>
    <row r="12" spans="1:3" ht="18" customHeight="1">
      <c r="A12" s="83" t="s">
        <v>604</v>
      </c>
      <c r="B12" s="248">
        <v>0</v>
      </c>
      <c r="C12" s="248">
        <v>24032</v>
      </c>
    </row>
    <row r="13" spans="1:3" ht="18" customHeight="1">
      <c r="A13" s="83" t="s">
        <v>403</v>
      </c>
      <c r="B13" s="248">
        <v>0</v>
      </c>
      <c r="C13" s="248">
        <v>6600</v>
      </c>
    </row>
    <row r="14" spans="1:3" ht="18" customHeight="1">
      <c r="A14" s="83" t="s">
        <v>529</v>
      </c>
      <c r="B14" s="248">
        <v>0</v>
      </c>
      <c r="C14" s="248">
        <v>12537</v>
      </c>
    </row>
    <row r="15" spans="1:3" ht="18" customHeight="1">
      <c r="A15" s="83" t="s">
        <v>572</v>
      </c>
      <c r="B15" s="248">
        <v>0</v>
      </c>
      <c r="C15" s="248">
        <v>22890</v>
      </c>
    </row>
    <row r="16" spans="1:3" ht="18" customHeight="1" thickBot="1">
      <c r="A16" s="84" t="s">
        <v>14</v>
      </c>
      <c r="B16" s="249">
        <f>SUM(B6:B15)</f>
        <v>1587906.5199999998</v>
      </c>
      <c r="C16" s="249">
        <f>SUM(C6:C15)</f>
        <v>56449896.439999998</v>
      </c>
    </row>
    <row r="17" spans="1:5" ht="18" customHeight="1" thickTop="1">
      <c r="A17" s="88" t="s">
        <v>28</v>
      </c>
      <c r="B17" s="250"/>
      <c r="C17" s="250"/>
    </row>
    <row r="18" spans="1:5" ht="18" customHeight="1">
      <c r="A18" s="83" t="s">
        <v>356</v>
      </c>
      <c r="B18" s="197">
        <v>4360692.8499999996</v>
      </c>
      <c r="C18" s="197">
        <v>18015020.289999999</v>
      </c>
    </row>
    <row r="19" spans="1:5" ht="18" customHeight="1">
      <c r="A19" s="83" t="s">
        <v>357</v>
      </c>
      <c r="B19" s="197">
        <v>0</v>
      </c>
      <c r="C19" s="197">
        <v>174012</v>
      </c>
    </row>
    <row r="20" spans="1:5" ht="18" customHeight="1">
      <c r="A20" s="83" t="s">
        <v>51</v>
      </c>
      <c r="B20" s="248">
        <v>137291.07</v>
      </c>
      <c r="C20" s="248">
        <v>1198921.8</v>
      </c>
    </row>
    <row r="21" spans="1:5" ht="18" customHeight="1">
      <c r="A21" s="83" t="s">
        <v>378</v>
      </c>
      <c r="B21" s="248">
        <v>678940</v>
      </c>
      <c r="C21" s="248">
        <v>5582590</v>
      </c>
    </row>
    <row r="22" spans="1:5" ht="18" customHeight="1">
      <c r="A22" s="83" t="s">
        <v>393</v>
      </c>
      <c r="B22" s="248">
        <v>0</v>
      </c>
      <c r="C22" s="248">
        <v>0</v>
      </c>
    </row>
    <row r="23" spans="1:5" ht="18" customHeight="1">
      <c r="A23" s="83" t="s">
        <v>96</v>
      </c>
      <c r="B23" s="248">
        <v>93800</v>
      </c>
      <c r="C23" s="248">
        <v>3440470.46</v>
      </c>
    </row>
    <row r="24" spans="1:5" ht="18" customHeight="1">
      <c r="A24" s="83" t="s">
        <v>404</v>
      </c>
      <c r="B24" s="248">
        <v>0</v>
      </c>
      <c r="C24" s="248">
        <v>0</v>
      </c>
    </row>
    <row r="25" spans="1:5" ht="18" customHeight="1" thickBot="1">
      <c r="A25" s="84" t="s">
        <v>14</v>
      </c>
      <c r="B25" s="249">
        <f>SUM(B18:B24)</f>
        <v>5270723.92</v>
      </c>
      <c r="C25" s="249">
        <f>SUM(C18:C24)</f>
        <v>28411014.550000001</v>
      </c>
    </row>
    <row r="26" spans="1:5" ht="18" customHeight="1" thickTop="1" thickBot="1">
      <c r="A26" s="84" t="s">
        <v>52</v>
      </c>
      <c r="B26" s="249">
        <f>B16-B25</f>
        <v>-3682817.4000000004</v>
      </c>
      <c r="C26" s="249">
        <f>C16-C25</f>
        <v>28038881.889999997</v>
      </c>
    </row>
    <row r="27" spans="1:5" ht="18" customHeight="1" thickTop="1">
      <c r="A27" s="176"/>
      <c r="B27" s="252"/>
      <c r="C27" s="252"/>
    </row>
    <row r="28" spans="1:5" ht="18" customHeight="1">
      <c r="A28" s="121" t="s">
        <v>488</v>
      </c>
      <c r="B28" s="127"/>
      <c r="C28" s="199"/>
      <c r="D28" s="199"/>
      <c r="E28" s="199"/>
    </row>
    <row r="29" spans="1:5" ht="18" customHeight="1">
      <c r="A29" s="200" t="s">
        <v>11</v>
      </c>
      <c r="B29" s="127"/>
      <c r="C29" s="199"/>
      <c r="D29" s="199"/>
      <c r="E29" s="201"/>
    </row>
    <row r="30" spans="1:5" ht="18" customHeight="1">
      <c r="A30" s="200"/>
      <c r="B30" s="127"/>
      <c r="C30" s="199"/>
      <c r="D30" s="199"/>
      <c r="E30" s="201"/>
    </row>
    <row r="31" spans="1:5" ht="18" customHeight="1">
      <c r="A31" s="341" t="s">
        <v>489</v>
      </c>
      <c r="B31" s="341"/>
      <c r="C31" s="341"/>
      <c r="D31" s="178"/>
      <c r="E31" s="178"/>
    </row>
    <row r="32" spans="1:5" ht="18" customHeight="1">
      <c r="A32" s="341" t="s">
        <v>530</v>
      </c>
      <c r="B32" s="341"/>
      <c r="C32" s="341"/>
      <c r="D32" s="178"/>
      <c r="E32" s="178"/>
    </row>
    <row r="33" spans="1:5" ht="18" customHeight="1">
      <c r="A33" s="342" t="s">
        <v>12</v>
      </c>
      <c r="B33" s="342"/>
      <c r="C33" s="342"/>
      <c r="D33" s="178"/>
      <c r="E33" s="178"/>
    </row>
    <row r="34" spans="1:5" ht="18" customHeight="1">
      <c r="A34" s="177"/>
      <c r="B34" s="177"/>
      <c r="C34" s="177"/>
      <c r="D34" s="178"/>
      <c r="E34" s="178"/>
    </row>
    <row r="35" spans="1:5" ht="18" customHeight="1">
      <c r="B35" s="127"/>
      <c r="C35" s="199"/>
      <c r="D35" s="199"/>
    </row>
    <row r="36" spans="1:5" s="89" customFormat="1" ht="18" customHeight="1">
      <c r="A36" s="342" t="s">
        <v>573</v>
      </c>
      <c r="B36" s="342"/>
      <c r="C36" s="342"/>
      <c r="D36" s="178"/>
      <c r="E36" s="178"/>
    </row>
    <row r="37" spans="1:5" s="89" customFormat="1" ht="18" customHeight="1">
      <c r="A37" s="342" t="s">
        <v>486</v>
      </c>
      <c r="B37" s="342"/>
      <c r="C37" s="342"/>
      <c r="D37" s="178"/>
      <c r="E37" s="178"/>
    </row>
  </sheetData>
  <mergeCells count="8">
    <mergeCell ref="A1:C1"/>
    <mergeCell ref="A2:C2"/>
    <mergeCell ref="A3:C3"/>
    <mergeCell ref="A31:C31"/>
    <mergeCell ref="A37:C37"/>
    <mergeCell ref="A32:C32"/>
    <mergeCell ref="A33:C33"/>
    <mergeCell ref="A36:C36"/>
  </mergeCells>
  <phoneticPr fontId="2" type="noConversion"/>
  <pageMargins left="0.70866141732283472" right="0.31496062992125984" top="0.74803149606299213" bottom="0.74803149606299213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5"/>
  <sheetViews>
    <sheetView view="pageBreakPreview" topLeftCell="A16" workbookViewId="0">
      <selection activeCell="C12" sqref="C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52" t="s">
        <v>53</v>
      </c>
      <c r="B2" s="352"/>
      <c r="C2" s="352"/>
      <c r="D2" s="352"/>
      <c r="E2" s="352"/>
      <c r="F2" s="352"/>
      <c r="G2" s="353" t="s">
        <v>412</v>
      </c>
      <c r="H2" s="352"/>
      <c r="I2" s="352"/>
      <c r="J2" s="352"/>
    </row>
    <row r="3" spans="1:10" ht="23.25">
      <c r="A3" s="352" t="s">
        <v>55</v>
      </c>
      <c r="B3" s="352"/>
      <c r="C3" s="352"/>
      <c r="D3" s="352"/>
      <c r="E3" s="352"/>
      <c r="F3" s="352"/>
      <c r="G3" s="353" t="s">
        <v>413</v>
      </c>
      <c r="H3" s="352"/>
      <c r="I3" s="352"/>
      <c r="J3" s="352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46" t="s">
        <v>455</v>
      </c>
      <c r="B5" s="346"/>
      <c r="C5" s="346"/>
      <c r="D5" s="346"/>
      <c r="E5" s="346"/>
      <c r="F5" s="354"/>
      <c r="G5" s="9"/>
      <c r="H5" s="9"/>
      <c r="I5" s="9"/>
      <c r="J5" s="10"/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27"/>
      <c r="B7" s="11"/>
      <c r="C7" s="27"/>
      <c r="D7" s="11"/>
      <c r="E7" s="11"/>
      <c r="F7" s="12"/>
      <c r="G7" s="9"/>
      <c r="H7" s="9"/>
      <c r="I7" s="9"/>
      <c r="J7" s="10"/>
    </row>
    <row r="8" spans="1:10" ht="23.25">
      <c r="A8" s="343" t="s">
        <v>414</v>
      </c>
      <c r="B8" s="351"/>
      <c r="C8" s="351"/>
      <c r="D8" s="351"/>
      <c r="E8" s="351"/>
      <c r="F8" s="12"/>
      <c r="G8" s="9"/>
      <c r="H8" s="9"/>
      <c r="I8" s="9"/>
      <c r="J8" s="10"/>
    </row>
    <row r="9" spans="1:10" ht="23.25">
      <c r="A9" s="29" t="s">
        <v>57</v>
      </c>
      <c r="B9" s="13"/>
      <c r="C9" s="29"/>
      <c r="D9" s="13"/>
      <c r="E9" s="13"/>
      <c r="F9" s="14" t="s">
        <v>59</v>
      </c>
      <c r="G9" s="9"/>
      <c r="H9" s="9"/>
      <c r="I9" s="9"/>
      <c r="J9" s="10"/>
    </row>
    <row r="10" spans="1:10" ht="23.25">
      <c r="A10" s="29"/>
      <c r="B10" s="13"/>
      <c r="C10" s="29"/>
      <c r="D10" s="13"/>
      <c r="E10" s="13"/>
      <c r="F10" s="14"/>
      <c r="G10" s="9"/>
      <c r="H10" s="9"/>
      <c r="I10" s="9"/>
      <c r="J10" s="10"/>
    </row>
    <row r="11" spans="1:10" ht="23.25">
      <c r="A11" s="29"/>
      <c r="B11" s="13"/>
      <c r="C11" s="29"/>
      <c r="D11" s="13"/>
      <c r="E11" s="13"/>
      <c r="F11" s="14"/>
      <c r="G11" s="9"/>
      <c r="H11" s="9"/>
      <c r="I11" s="9"/>
      <c r="J11" s="10"/>
    </row>
    <row r="12" spans="1:10" ht="23.25">
      <c r="A12" s="29"/>
      <c r="B12" s="13"/>
      <c r="C12" s="29"/>
      <c r="D12" s="13"/>
      <c r="E12" s="13"/>
      <c r="F12" s="15"/>
      <c r="G12" s="9"/>
      <c r="H12" s="9"/>
      <c r="I12" s="9"/>
      <c r="J12" s="16"/>
    </row>
    <row r="13" spans="1:10" ht="23.25">
      <c r="A13" s="29"/>
      <c r="B13" s="13"/>
      <c r="C13" s="29"/>
      <c r="D13" s="13"/>
      <c r="E13" s="13"/>
      <c r="F13" s="15"/>
      <c r="G13" s="9"/>
      <c r="H13" s="9"/>
      <c r="I13" s="9"/>
      <c r="J13" s="15"/>
    </row>
    <row r="14" spans="1:10" ht="23.25">
      <c r="A14" s="29"/>
      <c r="B14" s="13"/>
      <c r="C14" s="29"/>
      <c r="D14" s="13"/>
      <c r="E14" s="13"/>
      <c r="F14" s="15"/>
      <c r="G14" s="9"/>
      <c r="H14" s="9"/>
      <c r="I14" s="9"/>
      <c r="J14" s="10"/>
    </row>
    <row r="15" spans="1:10" ht="23.25">
      <c r="A15" s="29"/>
      <c r="B15" s="13"/>
      <c r="C15" s="29"/>
      <c r="D15" s="13"/>
      <c r="E15" s="13"/>
      <c r="F15" s="15"/>
      <c r="G15" s="9"/>
      <c r="H15" s="9"/>
      <c r="I15" s="9"/>
      <c r="J15" s="10"/>
    </row>
    <row r="16" spans="1:10" ht="23.25">
      <c r="A16" s="29"/>
      <c r="B16" s="13"/>
      <c r="C16" s="29"/>
      <c r="D16" s="13"/>
      <c r="E16" s="13"/>
      <c r="F16" s="15"/>
      <c r="G16" s="9"/>
      <c r="H16" s="9"/>
      <c r="I16" s="9"/>
      <c r="J16" s="10"/>
    </row>
    <row r="17" spans="1:10" ht="23.25">
      <c r="A17" s="29"/>
      <c r="B17" s="13"/>
      <c r="C17" s="29"/>
      <c r="D17" s="13"/>
      <c r="E17" s="13"/>
      <c r="F17" s="15"/>
      <c r="G17" s="9"/>
      <c r="H17" s="9"/>
      <c r="I17" s="9"/>
      <c r="J17" s="10"/>
    </row>
    <row r="18" spans="1:10" ht="23.25">
      <c r="A18" s="29"/>
      <c r="B18" s="13"/>
      <c r="C18" s="29"/>
      <c r="D18" s="13"/>
      <c r="E18" s="13"/>
      <c r="F18" s="15"/>
      <c r="G18" s="9"/>
      <c r="H18" s="9"/>
      <c r="I18" s="9"/>
      <c r="J18" s="10"/>
    </row>
    <row r="19" spans="1:10" ht="23.25">
      <c r="A19" s="28"/>
      <c r="B19" s="13"/>
      <c r="C19" s="29"/>
      <c r="D19" s="13"/>
      <c r="E19" s="13"/>
      <c r="F19" s="15"/>
      <c r="G19" s="9"/>
      <c r="H19" s="9"/>
      <c r="I19" s="9"/>
      <c r="J19" s="139"/>
    </row>
    <row r="20" spans="1:10" ht="23.25">
      <c r="A20" s="13"/>
      <c r="B20" s="13"/>
      <c r="C20" s="29"/>
      <c r="D20" s="13"/>
      <c r="E20" s="13"/>
      <c r="F20" s="139"/>
      <c r="G20" s="9"/>
      <c r="H20" s="9"/>
      <c r="I20" s="9"/>
      <c r="J20" s="139"/>
    </row>
    <row r="21" spans="1:10" ht="23.25">
      <c r="A21" s="13"/>
      <c r="B21" s="13"/>
      <c r="C21" s="29"/>
      <c r="D21" s="13"/>
      <c r="E21" s="13"/>
      <c r="F21" s="139"/>
      <c r="G21" s="9"/>
      <c r="H21" s="9"/>
      <c r="I21" s="9"/>
      <c r="J21" s="10"/>
    </row>
    <row r="22" spans="1:10" ht="23.25">
      <c r="A22" s="28"/>
      <c r="B22" s="13"/>
      <c r="C22" s="29"/>
      <c r="D22" s="13"/>
      <c r="E22" s="13"/>
      <c r="F22" s="15"/>
      <c r="G22" s="9"/>
      <c r="H22" s="9"/>
      <c r="I22" s="9"/>
      <c r="J22" s="10"/>
    </row>
    <row r="23" spans="1:10" ht="23.25">
      <c r="A23" s="28"/>
      <c r="B23" s="13"/>
      <c r="C23" s="29"/>
      <c r="D23" s="13"/>
      <c r="E23" s="13"/>
      <c r="F23" s="15"/>
      <c r="G23" s="9"/>
      <c r="H23" s="9"/>
      <c r="I23" s="9"/>
      <c r="J23" s="10"/>
    </row>
    <row r="24" spans="1:10" ht="23.25">
      <c r="A24" s="28"/>
      <c r="B24" s="13"/>
      <c r="C24" s="29"/>
      <c r="D24" s="13"/>
      <c r="E24" s="13"/>
      <c r="F24" s="15"/>
      <c r="G24" s="9"/>
      <c r="H24" s="9"/>
      <c r="I24" s="9"/>
      <c r="J24" s="10"/>
    </row>
    <row r="25" spans="1:10" ht="23.25">
      <c r="A25" s="343" t="s">
        <v>456</v>
      </c>
      <c r="B25" s="343"/>
      <c r="C25" s="343"/>
      <c r="D25" s="343"/>
      <c r="E25" s="343"/>
      <c r="F25" s="344"/>
      <c r="G25" s="9"/>
      <c r="H25" s="9"/>
      <c r="I25" s="9"/>
      <c r="J25" s="10">
        <f>SUM(J5-J10)</f>
        <v>0</v>
      </c>
    </row>
    <row r="26" spans="1:10" ht="23.25">
      <c r="A26" s="28"/>
      <c r="B26" s="13"/>
      <c r="C26" s="28"/>
      <c r="D26" s="13"/>
      <c r="E26" s="13"/>
      <c r="F26" s="17"/>
      <c r="G26" s="9"/>
      <c r="H26" s="9"/>
      <c r="I26" s="9"/>
      <c r="J26" s="10"/>
    </row>
    <row r="27" spans="1:10" ht="23.25">
      <c r="A27" s="30" t="s">
        <v>60</v>
      </c>
      <c r="B27" s="18"/>
      <c r="C27" s="30"/>
      <c r="D27" s="18"/>
      <c r="E27" s="18"/>
      <c r="F27" s="19"/>
      <c r="G27" s="345" t="s">
        <v>61</v>
      </c>
      <c r="H27" s="346"/>
      <c r="I27" s="346"/>
      <c r="J27" s="346"/>
    </row>
    <row r="28" spans="1:10" ht="23.25">
      <c r="A28" s="27"/>
      <c r="B28" s="11"/>
      <c r="C28" s="27"/>
      <c r="D28" s="11"/>
      <c r="E28" s="11"/>
      <c r="F28" s="15"/>
      <c r="G28" s="11"/>
      <c r="H28" s="11"/>
      <c r="I28" s="11"/>
      <c r="J28" s="11"/>
    </row>
    <row r="29" spans="1:10" ht="23.25">
      <c r="A29" s="347" t="s">
        <v>457</v>
      </c>
      <c r="B29" s="347"/>
      <c r="C29" s="347"/>
      <c r="D29" s="347"/>
      <c r="E29" s="347"/>
      <c r="F29" s="348"/>
      <c r="G29" s="349" t="s">
        <v>458</v>
      </c>
      <c r="H29" s="350"/>
      <c r="I29" s="350"/>
      <c r="J29" s="350"/>
    </row>
    <row r="30" spans="1:10" ht="23.25">
      <c r="A30" s="350" t="s">
        <v>419</v>
      </c>
      <c r="B30" s="350"/>
      <c r="C30" s="350"/>
      <c r="D30" s="350"/>
      <c r="E30" s="11"/>
      <c r="F30" s="15"/>
      <c r="G30" s="349" t="s">
        <v>418</v>
      </c>
      <c r="H30" s="350"/>
      <c r="I30" s="350"/>
      <c r="J30" s="350"/>
    </row>
    <row r="31" spans="1:10" ht="23.25">
      <c r="A31" s="31"/>
      <c r="B31" s="20"/>
      <c r="C31" s="31"/>
      <c r="D31" s="20"/>
      <c r="E31" s="20"/>
      <c r="F31" s="17"/>
      <c r="G31" s="21"/>
      <c r="H31" s="21"/>
      <c r="I31" s="21"/>
      <c r="J31" s="22"/>
    </row>
    <row r="34" ht="21.75" customHeight="1"/>
    <row r="35" ht="21.75" customHeight="1"/>
  </sheetData>
  <mergeCells count="12">
    <mergeCell ref="A8:E8"/>
    <mergeCell ref="A2:F2"/>
    <mergeCell ref="G2:J2"/>
    <mergeCell ref="A3:F3"/>
    <mergeCell ref="G3:J3"/>
    <mergeCell ref="A5:F5"/>
    <mergeCell ref="A25:F25"/>
    <mergeCell ref="G27:J27"/>
    <mergeCell ref="A29:F29"/>
    <mergeCell ref="G29:J29"/>
    <mergeCell ref="A30:D30"/>
    <mergeCell ref="G30:J30"/>
  </mergeCells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6"/>
  <sheetViews>
    <sheetView view="pageBreakPreview" workbookViewId="0">
      <selection activeCell="I12" sqref="I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52" t="s">
        <v>53</v>
      </c>
      <c r="B2" s="352"/>
      <c r="C2" s="352"/>
      <c r="D2" s="352"/>
      <c r="E2" s="352"/>
      <c r="F2" s="352"/>
      <c r="G2" s="353" t="s">
        <v>54</v>
      </c>
      <c r="H2" s="352"/>
      <c r="I2" s="352"/>
      <c r="J2" s="352"/>
    </row>
    <row r="3" spans="1:10" ht="23.25">
      <c r="A3" s="352" t="s">
        <v>55</v>
      </c>
      <c r="B3" s="352"/>
      <c r="C3" s="352"/>
      <c r="D3" s="352"/>
      <c r="E3" s="352"/>
      <c r="F3" s="352"/>
      <c r="G3" s="353" t="s">
        <v>67</v>
      </c>
      <c r="H3" s="352"/>
      <c r="I3" s="352"/>
      <c r="J3" s="352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46" t="s">
        <v>483</v>
      </c>
      <c r="B5" s="346"/>
      <c r="C5" s="346"/>
      <c r="D5" s="346"/>
      <c r="E5" s="346"/>
      <c r="F5" s="354"/>
      <c r="G5" s="9"/>
      <c r="H5" s="9"/>
      <c r="I5" s="9"/>
      <c r="J5" s="10">
        <v>7659676.2599999998</v>
      </c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355" t="s">
        <v>56</v>
      </c>
      <c r="B7" s="355"/>
      <c r="C7" s="355"/>
      <c r="D7" s="355"/>
      <c r="E7" s="355"/>
      <c r="F7" s="12"/>
      <c r="G7" s="9"/>
      <c r="H7" s="9"/>
      <c r="I7" s="9"/>
      <c r="J7" s="10"/>
    </row>
    <row r="8" spans="1:10" ht="23.25">
      <c r="A8" s="29" t="s">
        <v>57</v>
      </c>
      <c r="B8" s="13"/>
      <c r="C8" s="29" t="s">
        <v>58</v>
      </c>
      <c r="D8" s="13"/>
      <c r="E8" s="13"/>
      <c r="F8" s="14" t="s">
        <v>59</v>
      </c>
      <c r="G8" s="9"/>
      <c r="H8" s="9"/>
      <c r="I8" s="9"/>
      <c r="J8" s="10"/>
    </row>
    <row r="9" spans="1:10" ht="23.25">
      <c r="A9" s="29" t="s">
        <v>420</v>
      </c>
      <c r="B9" s="13"/>
      <c r="C9" s="29" t="s">
        <v>421</v>
      </c>
      <c r="D9" s="13"/>
      <c r="E9" s="13"/>
      <c r="F9" s="14">
        <v>338</v>
      </c>
      <c r="G9" s="9"/>
      <c r="H9" s="9"/>
      <c r="I9" s="9"/>
      <c r="J9" s="10"/>
    </row>
    <row r="10" spans="1:10" ht="23.25">
      <c r="A10" s="29" t="s">
        <v>465</v>
      </c>
      <c r="B10" s="13"/>
      <c r="C10" s="29" t="s">
        <v>466</v>
      </c>
      <c r="D10" s="13"/>
      <c r="E10" s="13"/>
      <c r="F10" s="15">
        <v>7500</v>
      </c>
      <c r="G10" s="9"/>
      <c r="H10" s="9"/>
      <c r="I10" s="9"/>
      <c r="J10" s="16"/>
    </row>
    <row r="11" spans="1:10" ht="23.25">
      <c r="A11" s="29"/>
      <c r="B11" s="13"/>
      <c r="C11" s="29" t="s">
        <v>467</v>
      </c>
      <c r="D11" s="13"/>
      <c r="E11" s="13"/>
      <c r="F11" s="15">
        <v>7500</v>
      </c>
      <c r="G11" s="9"/>
      <c r="H11" s="9"/>
      <c r="I11" s="9"/>
      <c r="J11" s="15"/>
    </row>
    <row r="12" spans="1:10" ht="23.25">
      <c r="A12" s="29"/>
      <c r="B12" s="13"/>
      <c r="C12" s="29" t="s">
        <v>468</v>
      </c>
      <c r="D12" s="13"/>
      <c r="E12" s="13"/>
      <c r="F12" s="15">
        <v>7500</v>
      </c>
      <c r="G12" s="9"/>
      <c r="H12" s="9"/>
      <c r="I12" s="9"/>
      <c r="J12" s="10"/>
    </row>
    <row r="13" spans="1:10" ht="23.25">
      <c r="A13" s="29"/>
      <c r="B13" s="13"/>
      <c r="C13" s="29" t="s">
        <v>469</v>
      </c>
      <c r="D13" s="13"/>
      <c r="E13" s="13"/>
      <c r="F13" s="15">
        <v>7500</v>
      </c>
      <c r="G13" s="9"/>
      <c r="H13" s="9"/>
      <c r="I13" s="9"/>
      <c r="J13" s="10"/>
    </row>
    <row r="14" spans="1:10" ht="23.25">
      <c r="A14" s="29"/>
      <c r="B14" s="13"/>
      <c r="C14" s="29" t="s">
        <v>470</v>
      </c>
      <c r="D14" s="13"/>
      <c r="E14" s="13"/>
      <c r="F14" s="15">
        <v>7500</v>
      </c>
      <c r="G14" s="9"/>
      <c r="H14" s="9"/>
      <c r="I14" s="9"/>
      <c r="J14" s="10"/>
    </row>
    <row r="15" spans="1:10" ht="23.25">
      <c r="A15" s="29"/>
      <c r="B15" s="13"/>
      <c r="C15" s="29" t="s">
        <v>471</v>
      </c>
      <c r="D15" s="13"/>
      <c r="E15" s="13"/>
      <c r="F15" s="15">
        <v>7500</v>
      </c>
      <c r="G15" s="9"/>
      <c r="H15" s="9"/>
      <c r="I15" s="9"/>
      <c r="J15" s="10"/>
    </row>
    <row r="16" spans="1:10" ht="23.25">
      <c r="A16" s="29" t="s">
        <v>472</v>
      </c>
      <c r="B16" s="13"/>
      <c r="C16" s="29" t="s">
        <v>473</v>
      </c>
      <c r="D16" s="13"/>
      <c r="E16" s="13"/>
      <c r="F16" s="15">
        <v>152540</v>
      </c>
      <c r="G16" s="9"/>
      <c r="H16" s="9"/>
      <c r="I16" s="9"/>
      <c r="J16" s="10"/>
    </row>
    <row r="17" spans="1:10" ht="23.25">
      <c r="A17" s="29"/>
      <c r="B17" s="13"/>
      <c r="C17" s="29" t="s">
        <v>474</v>
      </c>
      <c r="D17" s="13"/>
      <c r="E17" s="13"/>
      <c r="F17" s="15">
        <v>73080</v>
      </c>
      <c r="G17" s="9"/>
      <c r="H17" s="9"/>
      <c r="I17" s="9"/>
      <c r="J17" s="10"/>
    </row>
    <row r="18" spans="1:10" ht="23.25">
      <c r="A18" s="29"/>
      <c r="B18" s="13"/>
      <c r="C18" s="29" t="s">
        <v>475</v>
      </c>
      <c r="D18" s="13"/>
      <c r="E18" s="13"/>
      <c r="F18" s="15">
        <v>45820</v>
      </c>
      <c r="G18" s="9"/>
      <c r="H18" s="9"/>
      <c r="I18" s="9"/>
      <c r="J18" s="10"/>
    </row>
    <row r="19" spans="1:10" ht="23.25">
      <c r="A19" s="29" t="s">
        <v>476</v>
      </c>
      <c r="B19" s="13"/>
      <c r="C19" s="29" t="s">
        <v>477</v>
      </c>
      <c r="D19" s="13"/>
      <c r="E19" s="13"/>
      <c r="F19" s="15">
        <v>25757.01</v>
      </c>
      <c r="G19" s="9"/>
      <c r="H19" s="9"/>
      <c r="I19" s="9"/>
      <c r="J19" s="10"/>
    </row>
    <row r="20" spans="1:10" ht="23.25">
      <c r="A20" s="29" t="s">
        <v>478</v>
      </c>
      <c r="B20" s="13"/>
      <c r="C20" s="29" t="s">
        <v>479</v>
      </c>
      <c r="D20" s="13"/>
      <c r="E20" s="13"/>
      <c r="F20" s="15">
        <v>15641.78</v>
      </c>
      <c r="G20" s="9"/>
      <c r="H20" s="9"/>
      <c r="I20" s="9"/>
      <c r="J20" s="10">
        <v>358176.79</v>
      </c>
    </row>
    <row r="21" spans="1:10" ht="23.25">
      <c r="A21" s="29"/>
      <c r="B21" s="13"/>
      <c r="C21" s="29"/>
      <c r="D21" s="13"/>
      <c r="E21" s="13"/>
      <c r="F21" s="15"/>
      <c r="G21" s="9"/>
      <c r="H21" s="9"/>
      <c r="I21" s="9"/>
      <c r="J21" s="10"/>
    </row>
    <row r="22" spans="1:10" ht="23.25">
      <c r="A22" s="356" t="s">
        <v>459</v>
      </c>
      <c r="B22" s="356"/>
      <c r="C22" s="356"/>
      <c r="D22" s="13"/>
      <c r="E22" s="13"/>
      <c r="F22" s="15"/>
      <c r="G22" s="9"/>
      <c r="H22" s="9"/>
      <c r="I22" s="9"/>
      <c r="J22" s="10"/>
    </row>
    <row r="23" spans="1:10" ht="23.25">
      <c r="A23" s="29" t="s">
        <v>460</v>
      </c>
      <c r="B23" s="175"/>
      <c r="C23" s="175"/>
      <c r="D23" s="13"/>
      <c r="E23" s="13"/>
      <c r="F23" s="15">
        <v>3891.14</v>
      </c>
      <c r="G23" s="9"/>
      <c r="H23" s="9"/>
      <c r="I23" s="9"/>
      <c r="J23" s="10"/>
    </row>
    <row r="24" spans="1:10" ht="23.25">
      <c r="A24" s="29" t="s">
        <v>464</v>
      </c>
      <c r="B24" s="13"/>
      <c r="C24" s="29"/>
      <c r="D24" s="13"/>
      <c r="E24" s="13"/>
      <c r="F24" s="15">
        <v>1617.56</v>
      </c>
      <c r="G24" s="9"/>
      <c r="H24" s="9"/>
      <c r="I24" s="9"/>
      <c r="J24" s="10">
        <v>5508.7</v>
      </c>
    </row>
    <row r="25" spans="1:10" ht="23.25">
      <c r="A25" s="28"/>
      <c r="B25" s="13"/>
      <c r="C25" s="29"/>
      <c r="D25" s="13"/>
      <c r="E25" s="13"/>
      <c r="F25" s="15"/>
      <c r="G25" s="9"/>
      <c r="H25" s="9"/>
      <c r="I25" s="9"/>
      <c r="J25" s="10"/>
    </row>
    <row r="26" spans="1:10" ht="23.25">
      <c r="A26" s="343" t="s">
        <v>480</v>
      </c>
      <c r="B26" s="343"/>
      <c r="C26" s="343"/>
      <c r="D26" s="343"/>
      <c r="E26" s="343"/>
      <c r="F26" s="344"/>
      <c r="G26" s="9"/>
      <c r="H26" s="9"/>
      <c r="I26" s="9"/>
      <c r="J26" s="10">
        <v>7295990.7699999996</v>
      </c>
    </row>
    <row r="27" spans="1:10" ht="23.25">
      <c r="A27" s="28"/>
      <c r="B27" s="13"/>
      <c r="C27" s="28"/>
      <c r="D27" s="13"/>
      <c r="E27" s="13"/>
      <c r="F27" s="17"/>
      <c r="G27" s="9"/>
      <c r="H27" s="9"/>
      <c r="I27" s="9"/>
      <c r="J27" s="10"/>
    </row>
    <row r="28" spans="1:10" ht="23.25">
      <c r="A28" s="30" t="s">
        <v>60</v>
      </c>
      <c r="B28" s="18"/>
      <c r="C28" s="30"/>
      <c r="D28" s="18"/>
      <c r="E28" s="18"/>
      <c r="F28" s="19"/>
      <c r="G28" s="345" t="s">
        <v>61</v>
      </c>
      <c r="H28" s="346"/>
      <c r="I28" s="346"/>
      <c r="J28" s="346"/>
    </row>
    <row r="29" spans="1:10" ht="23.25">
      <c r="A29" s="27"/>
      <c r="B29" s="11"/>
      <c r="C29" s="27"/>
      <c r="D29" s="11"/>
      <c r="E29" s="11"/>
      <c r="F29" s="15"/>
      <c r="G29" s="11"/>
      <c r="H29" s="11"/>
      <c r="I29" s="11"/>
      <c r="J29" s="11"/>
    </row>
    <row r="30" spans="1:10" ht="23.25">
      <c r="A30" s="347" t="s">
        <v>481</v>
      </c>
      <c r="B30" s="347"/>
      <c r="C30" s="347"/>
      <c r="D30" s="347"/>
      <c r="E30" s="347"/>
      <c r="F30" s="348"/>
      <c r="G30" s="349" t="s">
        <v>482</v>
      </c>
      <c r="H30" s="350"/>
      <c r="I30" s="350"/>
      <c r="J30" s="350"/>
    </row>
    <row r="31" spans="1:10" ht="23.25">
      <c r="A31" s="352" t="s">
        <v>410</v>
      </c>
      <c r="B31" s="352"/>
      <c r="C31" s="352"/>
      <c r="D31" s="352"/>
      <c r="E31" s="11"/>
      <c r="F31" s="15"/>
      <c r="G31" s="349" t="s">
        <v>66</v>
      </c>
      <c r="H31" s="350"/>
      <c r="I31" s="350"/>
      <c r="J31" s="350"/>
    </row>
    <row r="32" spans="1:10" ht="23.25">
      <c r="A32" s="31"/>
      <c r="B32" s="20"/>
      <c r="C32" s="31"/>
      <c r="D32" s="20"/>
      <c r="E32" s="20"/>
      <c r="F32" s="17"/>
      <c r="G32" s="21"/>
      <c r="H32" s="21"/>
      <c r="I32" s="21"/>
      <c r="J32" s="22"/>
    </row>
    <row r="35" ht="21.75" customHeight="1"/>
    <row r="36" ht="21.75" customHeight="1"/>
  </sheetData>
  <mergeCells count="13">
    <mergeCell ref="G2:J2"/>
    <mergeCell ref="A3:F3"/>
    <mergeCell ref="G3:J3"/>
    <mergeCell ref="A5:F5"/>
    <mergeCell ref="A2:F2"/>
    <mergeCell ref="A31:D31"/>
    <mergeCell ref="G31:J31"/>
    <mergeCell ref="A7:E7"/>
    <mergeCell ref="A30:F30"/>
    <mergeCell ref="G30:J30"/>
    <mergeCell ref="G28:J28"/>
    <mergeCell ref="A22:C22"/>
    <mergeCell ref="A26:F26"/>
  </mergeCells>
  <phoneticPr fontId="2" type="noConversion"/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117"/>
  <sheetViews>
    <sheetView view="pageBreakPreview" topLeftCell="A10" zoomScaleSheetLayoutView="100" workbookViewId="0">
      <selection activeCell="C108" sqref="C108:P111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5" width="7.42578125" style="55" customWidth="1"/>
    <col min="16" max="16" width="7.5703125" style="55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61" t="s">
        <v>69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</row>
    <row r="2" spans="1:18" ht="16.5">
      <c r="A2" s="361" t="s">
        <v>401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</row>
    <row r="3" spans="1:18" ht="16.5">
      <c r="A3" s="362" t="s">
        <v>490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</row>
    <row r="4" spans="1:18" s="90" customFormat="1">
      <c r="Q4" s="151"/>
    </row>
    <row r="5" spans="1:18" s="38" customFormat="1">
      <c r="A5" s="39" t="s">
        <v>93</v>
      </c>
      <c r="B5" s="360" t="s">
        <v>70</v>
      </c>
      <c r="C5" s="357" t="s">
        <v>71</v>
      </c>
      <c r="D5" s="357"/>
      <c r="E5" s="357"/>
      <c r="F5" s="60" t="s">
        <v>72</v>
      </c>
      <c r="G5" s="357" t="s">
        <v>73</v>
      </c>
      <c r="H5" s="357"/>
      <c r="I5" s="357" t="s">
        <v>74</v>
      </c>
      <c r="J5" s="357"/>
      <c r="K5" s="60" t="s">
        <v>75</v>
      </c>
      <c r="L5" s="357" t="s">
        <v>76</v>
      </c>
      <c r="M5" s="357"/>
      <c r="N5" s="60" t="s">
        <v>361</v>
      </c>
      <c r="O5" s="363" t="s">
        <v>77</v>
      </c>
      <c r="P5" s="364"/>
      <c r="Q5" s="172" t="s">
        <v>91</v>
      </c>
      <c r="R5" s="358" t="s">
        <v>14</v>
      </c>
    </row>
    <row r="6" spans="1:18" s="38" customFormat="1">
      <c r="A6" s="40" t="s">
        <v>94</v>
      </c>
      <c r="B6" s="360"/>
      <c r="C6" s="60" t="s">
        <v>78</v>
      </c>
      <c r="D6" s="60" t="s">
        <v>89</v>
      </c>
      <c r="E6" s="60" t="s">
        <v>79</v>
      </c>
      <c r="F6" s="60" t="s">
        <v>80</v>
      </c>
      <c r="G6" s="60" t="s">
        <v>81</v>
      </c>
      <c r="H6" s="60" t="s">
        <v>82</v>
      </c>
      <c r="I6" s="60" t="s">
        <v>83</v>
      </c>
      <c r="J6" s="60" t="s">
        <v>84</v>
      </c>
      <c r="K6" s="60" t="s">
        <v>90</v>
      </c>
      <c r="L6" s="60" t="s">
        <v>85</v>
      </c>
      <c r="M6" s="60" t="s">
        <v>86</v>
      </c>
      <c r="N6" s="60" t="s">
        <v>360</v>
      </c>
      <c r="O6" s="60" t="s">
        <v>87</v>
      </c>
      <c r="P6" s="60" t="s">
        <v>88</v>
      </c>
      <c r="Q6" s="152" t="s">
        <v>92</v>
      </c>
      <c r="R6" s="359"/>
    </row>
    <row r="7" spans="1:18">
      <c r="A7" s="61" t="s">
        <v>230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231</v>
      </c>
      <c r="B8" s="41"/>
      <c r="C8" s="41" t="s">
        <v>228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232</v>
      </c>
      <c r="B9" s="44"/>
      <c r="C9" s="44"/>
      <c r="D9" s="44"/>
      <c r="E9" s="44"/>
      <c r="F9" s="44" t="s">
        <v>228</v>
      </c>
      <c r="G9" s="17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233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235</v>
      </c>
      <c r="B12" s="59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SUM(B12)</f>
        <v>0</v>
      </c>
    </row>
    <row r="13" spans="1:18" ht="15" thickBot="1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SUM(B13:P13)</f>
        <v>0</v>
      </c>
    </row>
    <row r="14" spans="1:18" ht="15" thickTop="1">
      <c r="A14" s="65" t="s">
        <v>236</v>
      </c>
      <c r="B14" s="48"/>
      <c r="C14" s="5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9"/>
      <c r="Q14" s="48"/>
      <c r="R14" s="49"/>
    </row>
    <row r="15" spans="1:18">
      <c r="A15" s="63" t="s">
        <v>237</v>
      </c>
      <c r="B15" s="50"/>
      <c r="C15" s="44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44"/>
      <c r="Q15" s="50"/>
      <c r="R15" s="44">
        <f t="shared" ref="R15:R21" si="0">SUM(C15:P15)</f>
        <v>0</v>
      </c>
    </row>
    <row r="16" spans="1:18">
      <c r="A16" s="62" t="s">
        <v>238</v>
      </c>
      <c r="B16" s="51"/>
      <c r="C16" s="51"/>
      <c r="D16" s="51"/>
      <c r="E16" s="51"/>
      <c r="F16" s="51"/>
      <c r="G16" s="51">
        <v>0</v>
      </c>
      <c r="H16" s="51"/>
      <c r="I16" s="51"/>
      <c r="J16" s="51"/>
      <c r="K16" s="51"/>
      <c r="L16" s="51">
        <v>0</v>
      </c>
      <c r="M16" s="51"/>
      <c r="N16" s="51"/>
      <c r="O16" s="51"/>
      <c r="P16" s="41"/>
      <c r="Q16" s="51"/>
      <c r="R16" s="41">
        <f t="shared" si="0"/>
        <v>0</v>
      </c>
    </row>
    <row r="17" spans="1:18">
      <c r="A17" s="63" t="s">
        <v>239</v>
      </c>
      <c r="B17" s="50"/>
      <c r="C17" s="50"/>
      <c r="D17" s="50"/>
      <c r="E17" s="50"/>
      <c r="F17" s="50"/>
      <c r="G17" s="50">
        <v>0</v>
      </c>
      <c r="H17" s="50"/>
      <c r="I17" s="50"/>
      <c r="J17" s="50"/>
      <c r="K17" s="50"/>
      <c r="L17" s="50">
        <v>0</v>
      </c>
      <c r="M17" s="50"/>
      <c r="N17" s="50"/>
      <c r="O17" s="50"/>
      <c r="P17" s="44"/>
      <c r="Q17" s="50"/>
      <c r="R17" s="44">
        <f t="shared" si="0"/>
        <v>0</v>
      </c>
    </row>
    <row r="18" spans="1:18">
      <c r="A18" s="63" t="s">
        <v>240</v>
      </c>
      <c r="B18" s="50"/>
      <c r="C18" s="44"/>
      <c r="D18" s="50"/>
      <c r="E18" s="50"/>
      <c r="F18" s="50"/>
      <c r="G18" s="50"/>
      <c r="H18" s="50"/>
      <c r="I18" s="50"/>
      <c r="J18" s="50"/>
      <c r="K18" s="50"/>
      <c r="L18" s="50">
        <v>0</v>
      </c>
      <c r="M18" s="50"/>
      <c r="N18" s="50"/>
      <c r="O18" s="50"/>
      <c r="P18" s="44"/>
      <c r="Q18" s="50"/>
      <c r="R18" s="44">
        <f t="shared" si="0"/>
        <v>0</v>
      </c>
    </row>
    <row r="19" spans="1:18">
      <c r="A19" s="62" t="s">
        <v>241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1"/>
      <c r="Q19" s="51"/>
      <c r="R19" s="41">
        <f t="shared" si="0"/>
        <v>0</v>
      </c>
    </row>
    <row r="20" spans="1:18">
      <c r="A20" s="63" t="s">
        <v>242</v>
      </c>
      <c r="B20" s="50"/>
      <c r="C20" s="44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44"/>
      <c r="Q20" s="50"/>
      <c r="R20" s="44">
        <f t="shared" si="0"/>
        <v>0</v>
      </c>
    </row>
    <row r="21" spans="1:18" ht="15" thickBot="1">
      <c r="A21" s="63" t="s">
        <v>30</v>
      </c>
      <c r="B21" s="66"/>
      <c r="C21" s="54">
        <f>SUM(C15:C20)</f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/>
      <c r="R21" s="47">
        <f t="shared" si="0"/>
        <v>0</v>
      </c>
    </row>
    <row r="22" spans="1:18" ht="15" thickTop="1">
      <c r="A22" s="62" t="s">
        <v>243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7"/>
      <c r="Q22" s="51"/>
      <c r="R22" s="41"/>
    </row>
    <row r="23" spans="1:18">
      <c r="A23" s="63" t="s">
        <v>244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44"/>
      <c r="Q23" s="50"/>
      <c r="R23" s="44">
        <f>SUM(C23:P23)</f>
        <v>0</v>
      </c>
    </row>
    <row r="24" spans="1:18">
      <c r="A24" s="63" t="s">
        <v>245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4"/>
      <c r="Q24" s="50"/>
      <c r="R24" s="44">
        <f>SUM(C24:P24)</f>
        <v>0</v>
      </c>
    </row>
    <row r="25" spans="1:18">
      <c r="A25" s="62" t="s">
        <v>246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41"/>
      <c r="Q25" s="51"/>
      <c r="R25" s="41">
        <f>SUM(C25:P25)</f>
        <v>0</v>
      </c>
    </row>
    <row r="26" spans="1:18" ht="15" thickBot="1">
      <c r="A26" s="63" t="s">
        <v>30</v>
      </c>
      <c r="B26" s="66"/>
      <c r="C26" s="54">
        <f>SUM(C23:C25)</f>
        <v>0</v>
      </c>
      <c r="D26" s="66">
        <v>0</v>
      </c>
      <c r="E26" s="66">
        <f>SUM(E23:E25)</f>
        <v>0</v>
      </c>
      <c r="F26" s="66">
        <v>0</v>
      </c>
      <c r="G26" s="66">
        <f>SUM(G23:G25)</f>
        <v>0</v>
      </c>
      <c r="H26" s="66">
        <v>0</v>
      </c>
      <c r="I26" s="66">
        <v>0</v>
      </c>
      <c r="J26" s="66">
        <v>0</v>
      </c>
      <c r="K26" s="66">
        <v>0</v>
      </c>
      <c r="L26" s="66">
        <f>SUM(L23:L25)</f>
        <v>0</v>
      </c>
      <c r="M26" s="66">
        <v>0</v>
      </c>
      <c r="N26" s="66">
        <v>0</v>
      </c>
      <c r="O26" s="66">
        <v>0</v>
      </c>
      <c r="P26" s="66">
        <v>0</v>
      </c>
      <c r="Q26" s="66"/>
      <c r="R26" s="35">
        <f>SUM(C26:P26)</f>
        <v>0</v>
      </c>
    </row>
    <row r="27" spans="1:18" ht="15" thickTop="1">
      <c r="A27" s="62" t="s">
        <v>243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41"/>
      <c r="Q27" s="51"/>
      <c r="R27" s="58"/>
    </row>
    <row r="28" spans="1:18">
      <c r="A28" s="63" t="s">
        <v>247</v>
      </c>
      <c r="B28" s="50"/>
      <c r="C28" s="50"/>
      <c r="D28" s="50"/>
      <c r="E28" s="50">
        <v>0</v>
      </c>
      <c r="F28" s="50"/>
      <c r="G28" s="50">
        <v>0</v>
      </c>
      <c r="H28" s="50"/>
      <c r="I28" s="50">
        <v>0</v>
      </c>
      <c r="J28" s="50"/>
      <c r="K28" s="50"/>
      <c r="L28" s="50">
        <v>0</v>
      </c>
      <c r="M28" s="50"/>
      <c r="N28" s="50"/>
      <c r="O28" s="50"/>
      <c r="P28" s="44"/>
      <c r="Q28" s="50"/>
      <c r="R28" s="44">
        <f>SUM(C28:P28)</f>
        <v>0</v>
      </c>
    </row>
    <row r="29" spans="1:18">
      <c r="A29" s="62" t="s">
        <v>248</v>
      </c>
      <c r="B29" s="52"/>
      <c r="C29" s="51"/>
      <c r="D29" s="51"/>
      <c r="E29" s="51">
        <v>0</v>
      </c>
      <c r="F29" s="51"/>
      <c r="G29" s="51">
        <v>0</v>
      </c>
      <c r="H29" s="51"/>
      <c r="I29" s="51">
        <v>0</v>
      </c>
      <c r="J29" s="51"/>
      <c r="K29" s="51"/>
      <c r="L29" s="51">
        <v>0</v>
      </c>
      <c r="M29" s="51"/>
      <c r="N29" s="51"/>
      <c r="O29" s="51"/>
      <c r="P29" s="41"/>
      <c r="Q29" s="51"/>
      <c r="R29" s="41">
        <f>SUM(C29:P29)</f>
        <v>0</v>
      </c>
    </row>
    <row r="30" spans="1:18" ht="15" thickBot="1">
      <c r="A30" s="63" t="s">
        <v>30</v>
      </c>
      <c r="B30" s="66"/>
      <c r="C30" s="54">
        <f>SUM(C28:C29)</f>
        <v>0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47">
        <f>SUM(C30:P30)</f>
        <v>0</v>
      </c>
    </row>
    <row r="31" spans="1:18" ht="15" thickTop="1">
      <c r="C31" s="156"/>
    </row>
    <row r="42" spans="1:18" s="38" customFormat="1">
      <c r="A42" s="39" t="s">
        <v>93</v>
      </c>
      <c r="B42" s="360" t="s">
        <v>70</v>
      </c>
      <c r="C42" s="357" t="s">
        <v>71</v>
      </c>
      <c r="D42" s="357"/>
      <c r="E42" s="357"/>
      <c r="F42" s="60" t="s">
        <v>72</v>
      </c>
      <c r="G42" s="357" t="s">
        <v>73</v>
      </c>
      <c r="H42" s="357"/>
      <c r="I42" s="357" t="s">
        <v>74</v>
      </c>
      <c r="J42" s="357"/>
      <c r="K42" s="60" t="s">
        <v>75</v>
      </c>
      <c r="L42" s="357" t="s">
        <v>76</v>
      </c>
      <c r="M42" s="357"/>
      <c r="N42" s="60" t="s">
        <v>361</v>
      </c>
      <c r="O42" s="357" t="s">
        <v>77</v>
      </c>
      <c r="P42" s="357"/>
      <c r="Q42" s="172"/>
      <c r="R42" s="358" t="s">
        <v>14</v>
      </c>
    </row>
    <row r="43" spans="1:18" s="38" customFormat="1">
      <c r="A43" s="40" t="s">
        <v>94</v>
      </c>
      <c r="B43" s="360"/>
      <c r="C43" s="60" t="s">
        <v>78</v>
      </c>
      <c r="D43" s="60" t="s">
        <v>89</v>
      </c>
      <c r="E43" s="60" t="s">
        <v>79</v>
      </c>
      <c r="F43" s="60" t="s">
        <v>80</v>
      </c>
      <c r="G43" s="60" t="s">
        <v>81</v>
      </c>
      <c r="H43" s="60" t="s">
        <v>82</v>
      </c>
      <c r="I43" s="60" t="s">
        <v>83</v>
      </c>
      <c r="J43" s="60" t="s">
        <v>84</v>
      </c>
      <c r="K43" s="60" t="s">
        <v>90</v>
      </c>
      <c r="L43" s="60" t="s">
        <v>85</v>
      </c>
      <c r="M43" s="60" t="s">
        <v>86</v>
      </c>
      <c r="N43" s="60" t="s">
        <v>360</v>
      </c>
      <c r="O43" s="60" t="s">
        <v>87</v>
      </c>
      <c r="P43" s="60" t="s">
        <v>88</v>
      </c>
      <c r="Q43" s="152" t="s">
        <v>92</v>
      </c>
      <c r="R43" s="359"/>
    </row>
    <row r="44" spans="1:18">
      <c r="A44" s="65" t="s">
        <v>243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142" t="s">
        <v>249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>
        <f>SUM(C45:Q45)</f>
        <v>0</v>
      </c>
    </row>
    <row r="46" spans="1:18">
      <c r="A46" s="62" t="s">
        <v>250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>
        <f>SUM(C46:Q46)</f>
        <v>0</v>
      </c>
    </row>
    <row r="47" spans="1:18" ht="15" thickBot="1">
      <c r="A47" s="63" t="s">
        <v>30</v>
      </c>
      <c r="B47" s="35"/>
      <c r="C47" s="46">
        <f>SUM(C45:C46)</f>
        <v>0</v>
      </c>
      <c r="D47" s="35">
        <v>0</v>
      </c>
      <c r="E47" s="35">
        <f>SUM(E44:E46)</f>
        <v>0</v>
      </c>
      <c r="F47" s="35">
        <v>0</v>
      </c>
      <c r="G47" s="35">
        <f>SUM(G45:G46)</f>
        <v>0</v>
      </c>
      <c r="H47" s="35">
        <f>SUM(H45)</f>
        <v>0</v>
      </c>
      <c r="I47" s="35">
        <f>SUM(I45:I46)</f>
        <v>0</v>
      </c>
      <c r="J47" s="35">
        <v>0</v>
      </c>
      <c r="K47" s="35">
        <v>0</v>
      </c>
      <c r="L47" s="35">
        <f>SUM(L45:L46)</f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161">
        <f>SUM(C47:P47)</f>
        <v>0</v>
      </c>
    </row>
    <row r="48" spans="1:18" ht="15" thickTop="1">
      <c r="A48" s="65" t="s">
        <v>251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9"/>
      <c r="Q48" s="48"/>
      <c r="R48" s="49"/>
    </row>
    <row r="49" spans="1:18">
      <c r="A49" s="63" t="s">
        <v>252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50"/>
      <c r="P49" s="44"/>
      <c r="Q49" s="50"/>
      <c r="R49" s="44">
        <f>SUM(C49:P49)</f>
        <v>0</v>
      </c>
    </row>
    <row r="50" spans="1:18">
      <c r="A50" s="62" t="s">
        <v>253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41"/>
      <c r="Q50" s="51"/>
      <c r="R50" s="41">
        <f>SUM(C50:P50)</f>
        <v>0</v>
      </c>
    </row>
    <row r="51" spans="1:18">
      <c r="A51" s="63" t="s">
        <v>254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4"/>
      <c r="Q51" s="50"/>
      <c r="R51" s="44">
        <f>SUM(C51:P51)</f>
        <v>0</v>
      </c>
    </row>
    <row r="52" spans="1:18">
      <c r="A52" s="63" t="s">
        <v>255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143"/>
      <c r="O52" s="143"/>
      <c r="P52" s="44"/>
      <c r="Q52" s="50"/>
      <c r="R52" s="44">
        <f>SUM(C52:P52)</f>
        <v>0</v>
      </c>
    </row>
    <row r="53" spans="1:18">
      <c r="A53" s="91" t="s">
        <v>256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144"/>
      <c r="P53" s="45"/>
      <c r="Q53" s="52"/>
      <c r="R53" s="145"/>
    </row>
    <row r="54" spans="1:18" ht="15" thickBot="1">
      <c r="A54" s="63" t="s">
        <v>30</v>
      </c>
      <c r="B54" s="66"/>
      <c r="C54" s="54">
        <f>SUM(C49:C53)</f>
        <v>0</v>
      </c>
      <c r="D54" s="66">
        <v>0</v>
      </c>
      <c r="E54" s="66">
        <f>SUM(E49:E52)</f>
        <v>0</v>
      </c>
      <c r="F54" s="66">
        <v>0</v>
      </c>
      <c r="G54" s="66">
        <f>SUM(G49:G53)</f>
        <v>0</v>
      </c>
      <c r="H54" s="66">
        <v>0</v>
      </c>
      <c r="I54" s="66">
        <f>SUM(I49:I53)</f>
        <v>0</v>
      </c>
      <c r="J54" s="66">
        <v>0</v>
      </c>
      <c r="K54" s="66">
        <v>0</v>
      </c>
      <c r="L54" s="66">
        <f>SUM(L49:L53)</f>
        <v>0</v>
      </c>
      <c r="M54" s="66">
        <f>SUM(M49:M52)</f>
        <v>0</v>
      </c>
      <c r="N54" s="155">
        <v>0</v>
      </c>
      <c r="O54" s="155">
        <v>0</v>
      </c>
      <c r="P54" s="66">
        <v>0</v>
      </c>
      <c r="Q54" s="66"/>
      <c r="R54" s="46">
        <f>SUM(C54:P54)</f>
        <v>0</v>
      </c>
    </row>
    <row r="55" spans="1:18" ht="15" thickTop="1">
      <c r="A55" s="67" t="s">
        <v>257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7"/>
      <c r="O55" s="57"/>
      <c r="P55" s="57"/>
      <c r="Q55" s="57"/>
      <c r="R55" s="58"/>
    </row>
    <row r="56" spans="1:18">
      <c r="A56" s="67" t="s">
        <v>258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7"/>
      <c r="Q56" s="56"/>
      <c r="R56" s="57">
        <f>SUM(C56:P56)</f>
        <v>0</v>
      </c>
    </row>
    <row r="57" spans="1:18">
      <c r="A57" s="63" t="s">
        <v>259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4"/>
      <c r="Q57" s="50"/>
      <c r="R57" s="44">
        <f>SUM(C57:Q57)</f>
        <v>0</v>
      </c>
    </row>
    <row r="58" spans="1:18">
      <c r="A58" s="67" t="s">
        <v>260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4"/>
      <c r="Q58" s="50"/>
      <c r="R58" s="44">
        <f>SUM(C58:P58)</f>
        <v>0</v>
      </c>
    </row>
    <row r="59" spans="1:18">
      <c r="A59" s="67" t="s">
        <v>261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44"/>
      <c r="Q59" s="50"/>
      <c r="R59" s="44">
        <f>SUM(C59:Q59)</f>
        <v>0</v>
      </c>
    </row>
    <row r="60" spans="1:18" ht="15" thickBot="1">
      <c r="A60" s="63" t="s">
        <v>30</v>
      </c>
      <c r="B60" s="66"/>
      <c r="C60" s="54">
        <f>SUM(C56:C59)</f>
        <v>0</v>
      </c>
      <c r="D60" s="66">
        <f>SUM(D58:D59)</f>
        <v>0</v>
      </c>
      <c r="E60" s="66">
        <f>SUM(E56:E59)</f>
        <v>0</v>
      </c>
      <c r="F60" s="66">
        <f>SUM(F58)</f>
        <v>0</v>
      </c>
      <c r="G60" s="66">
        <f>SUM(G56:G59)</f>
        <v>0</v>
      </c>
      <c r="H60" s="66">
        <f>SUM(H56:H59)</f>
        <v>0</v>
      </c>
      <c r="I60" s="66">
        <f>SUM(I56:I59)</f>
        <v>0</v>
      </c>
      <c r="J60" s="66">
        <f>SUM(J58)</f>
        <v>0</v>
      </c>
      <c r="K60" s="66">
        <f>SUM(K56:K59)</f>
        <v>0</v>
      </c>
      <c r="L60" s="66">
        <f>SUM(L56:L59)</f>
        <v>0</v>
      </c>
      <c r="M60" s="66">
        <f>SUM(M56:M59)</f>
        <v>0</v>
      </c>
      <c r="N60" s="66">
        <f>SUM(N58)</f>
        <v>0</v>
      </c>
      <c r="O60" s="66">
        <f>SUM(O58)</f>
        <v>0</v>
      </c>
      <c r="P60" s="66">
        <f>SUM(P56:P59)</f>
        <v>0</v>
      </c>
      <c r="Q60" s="66"/>
      <c r="R60" s="47">
        <f>SUM(C60:P60)</f>
        <v>0</v>
      </c>
    </row>
    <row r="61" spans="1:18" ht="15" thickTop="1">
      <c r="A61" s="67" t="s">
        <v>262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7"/>
      <c r="O61" s="57"/>
      <c r="P61" s="57"/>
      <c r="Q61" s="57"/>
      <c r="R61" s="57"/>
    </row>
    <row r="62" spans="1:18">
      <c r="A62" s="67" t="s">
        <v>263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7"/>
      <c r="Q62" s="56"/>
      <c r="R62" s="57">
        <f>SUM(C62:P62)</f>
        <v>0</v>
      </c>
    </row>
    <row r="63" spans="1:18">
      <c r="A63" s="63" t="s">
        <v>264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44"/>
      <c r="Q63" s="50"/>
      <c r="R63" s="44">
        <f>SUM(C63:Q63)</f>
        <v>0</v>
      </c>
    </row>
    <row r="64" spans="1:18">
      <c r="A64" s="67" t="s">
        <v>265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44"/>
      <c r="Q64" s="50"/>
      <c r="R64" s="44">
        <f>SUM(C64:P64)</f>
        <v>0</v>
      </c>
    </row>
    <row r="65" spans="1:18">
      <c r="A65" s="67" t="s">
        <v>266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44"/>
      <c r="Q65" s="50"/>
      <c r="R65" s="44">
        <f t="shared" ref="R65:R71" si="1">SUM(B65:Q65)</f>
        <v>0</v>
      </c>
    </row>
    <row r="66" spans="1:18">
      <c r="A66" s="67" t="s">
        <v>267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44"/>
      <c r="Q66" s="50"/>
      <c r="R66" s="44">
        <f t="shared" si="1"/>
        <v>0</v>
      </c>
    </row>
    <row r="67" spans="1:18">
      <c r="A67" s="67" t="s">
        <v>268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44"/>
      <c r="Q67" s="50"/>
      <c r="R67" s="44">
        <f t="shared" si="1"/>
        <v>0</v>
      </c>
    </row>
    <row r="68" spans="1:18">
      <c r="A68" s="67" t="s">
        <v>269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44"/>
      <c r="Q68" s="50"/>
      <c r="R68" s="44">
        <f t="shared" si="1"/>
        <v>0</v>
      </c>
    </row>
    <row r="69" spans="1:18">
      <c r="A69" s="67" t="s">
        <v>270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44"/>
      <c r="Q69" s="50"/>
      <c r="R69" s="44">
        <f t="shared" si="1"/>
        <v>0</v>
      </c>
    </row>
    <row r="70" spans="1:18">
      <c r="A70" s="67" t="s">
        <v>301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44"/>
      <c r="Q70" s="50"/>
      <c r="R70" s="44">
        <f t="shared" si="1"/>
        <v>0</v>
      </c>
    </row>
    <row r="71" spans="1:18">
      <c r="A71" s="67" t="s">
        <v>271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44"/>
      <c r="Q71" s="50"/>
      <c r="R71" s="44">
        <f t="shared" si="1"/>
        <v>0</v>
      </c>
    </row>
    <row r="72" spans="1:18">
      <c r="A72" s="67" t="s">
        <v>302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>
        <v>0</v>
      </c>
      <c r="P72" s="44"/>
      <c r="Q72" s="50"/>
      <c r="R72" s="44">
        <v>0</v>
      </c>
    </row>
    <row r="73" spans="1:18">
      <c r="A73" s="67" t="s">
        <v>272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44"/>
      <c r="Q73" s="50"/>
      <c r="R73" s="44">
        <f>SUM(B73:Q73)</f>
        <v>0</v>
      </c>
    </row>
    <row r="74" spans="1:18">
      <c r="A74" s="67" t="s">
        <v>273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44"/>
      <c r="Q74" s="50"/>
      <c r="R74" s="44">
        <f>SUM(B74:Q74)</f>
        <v>0</v>
      </c>
    </row>
    <row r="75" spans="1:18">
      <c r="A75" s="67" t="s">
        <v>274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44"/>
      <c r="Q75" s="50"/>
      <c r="R75" s="44">
        <f>SUM(B75:Q75)</f>
        <v>0</v>
      </c>
    </row>
    <row r="76" spans="1:18" ht="15" thickBot="1">
      <c r="A76" s="63" t="s">
        <v>30</v>
      </c>
      <c r="B76" s="66"/>
      <c r="C76" s="54">
        <f>SUM(C62:C75)</f>
        <v>0</v>
      </c>
      <c r="D76" s="66">
        <v>0</v>
      </c>
      <c r="E76" s="66">
        <f>SUM(E62:E75)</f>
        <v>0</v>
      </c>
      <c r="F76" s="66">
        <v>0</v>
      </c>
      <c r="G76" s="66">
        <f>SUM(G62:G75)</f>
        <v>0</v>
      </c>
      <c r="H76" s="66">
        <f>SUM(H62:H75)</f>
        <v>0</v>
      </c>
      <c r="I76" s="66">
        <f>SUM(I62:I75)</f>
        <v>0</v>
      </c>
      <c r="J76" s="66">
        <v>0</v>
      </c>
      <c r="K76" s="66">
        <v>0</v>
      </c>
      <c r="L76" s="66">
        <f>SUM(L63:L75)</f>
        <v>0</v>
      </c>
      <c r="M76" s="66">
        <f>SUM(M63)</f>
        <v>0</v>
      </c>
      <c r="N76" s="66">
        <f>SUM(N62:N75)</f>
        <v>0</v>
      </c>
      <c r="O76" s="66">
        <f>SUM(O62:O75)</f>
        <v>0</v>
      </c>
      <c r="P76" s="66">
        <v>0</v>
      </c>
      <c r="Q76" s="66"/>
      <c r="R76" s="47">
        <f>SUM(R62:R75)</f>
        <v>0</v>
      </c>
    </row>
    <row r="77" spans="1:18" ht="15" thickTop="1">
      <c r="A77" s="157"/>
      <c r="B77" s="158"/>
      <c r="C77" s="156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6"/>
    </row>
    <row r="78" spans="1:18">
      <c r="A78" s="157"/>
      <c r="B78" s="158"/>
      <c r="C78" s="156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6"/>
    </row>
    <row r="79" spans="1:18">
      <c r="A79" s="157"/>
      <c r="B79" s="158"/>
      <c r="C79" s="156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6"/>
    </row>
    <row r="82" spans="1:18" s="38" customFormat="1" ht="14.1" customHeight="1">
      <c r="A82" s="39" t="s">
        <v>93</v>
      </c>
      <c r="B82" s="360" t="s">
        <v>70</v>
      </c>
      <c r="C82" s="357" t="s">
        <v>71</v>
      </c>
      <c r="D82" s="357"/>
      <c r="E82" s="357"/>
      <c r="F82" s="60" t="s">
        <v>72</v>
      </c>
      <c r="G82" s="357" t="s">
        <v>73</v>
      </c>
      <c r="H82" s="357"/>
      <c r="I82" s="357" t="s">
        <v>74</v>
      </c>
      <c r="J82" s="357"/>
      <c r="K82" s="60" t="s">
        <v>75</v>
      </c>
      <c r="L82" s="357" t="s">
        <v>76</v>
      </c>
      <c r="M82" s="357"/>
      <c r="N82" s="60" t="s">
        <v>361</v>
      </c>
      <c r="O82" s="357" t="s">
        <v>77</v>
      </c>
      <c r="P82" s="357"/>
      <c r="Q82" s="172"/>
      <c r="R82" s="358" t="s">
        <v>14</v>
      </c>
    </row>
    <row r="83" spans="1:18" s="38" customFormat="1" ht="14.1" customHeight="1">
      <c r="A83" s="40" t="s">
        <v>94</v>
      </c>
      <c r="B83" s="360"/>
      <c r="C83" s="60" t="s">
        <v>78</v>
      </c>
      <c r="D83" s="60" t="s">
        <v>89</v>
      </c>
      <c r="E83" s="60" t="s">
        <v>79</v>
      </c>
      <c r="F83" s="60" t="s">
        <v>80</v>
      </c>
      <c r="G83" s="60" t="s">
        <v>81</v>
      </c>
      <c r="H83" s="60" t="s">
        <v>82</v>
      </c>
      <c r="I83" s="60" t="s">
        <v>83</v>
      </c>
      <c r="J83" s="60" t="s">
        <v>84</v>
      </c>
      <c r="K83" s="60" t="s">
        <v>90</v>
      </c>
      <c r="L83" s="60" t="s">
        <v>85</v>
      </c>
      <c r="M83" s="60" t="s">
        <v>86</v>
      </c>
      <c r="N83" s="60" t="s">
        <v>360</v>
      </c>
      <c r="O83" s="60" t="s">
        <v>87</v>
      </c>
      <c r="P83" s="60" t="s">
        <v>88</v>
      </c>
      <c r="Q83" s="152" t="s">
        <v>92</v>
      </c>
      <c r="R83" s="359"/>
    </row>
    <row r="84" spans="1:18" ht="14.1" customHeight="1">
      <c r="A84" s="65" t="s">
        <v>275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18" ht="14.1" customHeight="1">
      <c r="A85" s="67" t="s">
        <v>276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18" ht="14.1" customHeight="1">
      <c r="A86" s="63" t="s">
        <v>277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3" t="s">
        <v>278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18" ht="14.1" customHeight="1">
      <c r="A88" s="62" t="s">
        <v>279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>
        <f>SUM(C88:Q88)</f>
        <v>0</v>
      </c>
    </row>
    <row r="89" spans="1:18" ht="14.1" customHeight="1">
      <c r="A89" s="63" t="s">
        <v>280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18" ht="14.1" customHeight="1" thickBot="1">
      <c r="A90" s="63" t="s">
        <v>30</v>
      </c>
      <c r="B90" s="35"/>
      <c r="C90" s="35">
        <f>SUM(C85:C89)</f>
        <v>0</v>
      </c>
      <c r="D90" s="35">
        <v>0</v>
      </c>
      <c r="E90" s="35">
        <v>0</v>
      </c>
      <c r="F90" s="35">
        <v>0</v>
      </c>
      <c r="G90" s="35">
        <f>SUM(G85:G89)</f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18" ht="14.1" customHeight="1" thickTop="1">
      <c r="A91" s="65" t="s">
        <v>281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8"/>
      <c r="P91" s="49"/>
      <c r="Q91" s="48"/>
      <c r="R91" s="49"/>
    </row>
    <row r="92" spans="1:18" ht="14.1" customHeight="1">
      <c r="A92" s="63" t="s">
        <v>282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50"/>
      <c r="P92" s="44"/>
      <c r="Q92" s="50"/>
      <c r="R92" s="44">
        <f t="shared" ref="R92:R99" si="2">SUM(C92:Q92)</f>
        <v>0</v>
      </c>
    </row>
    <row r="93" spans="1:18" ht="14.1" customHeight="1">
      <c r="A93" s="63" t="s">
        <v>283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44"/>
      <c r="Q93" s="50"/>
      <c r="R93" s="44">
        <f t="shared" si="2"/>
        <v>0</v>
      </c>
    </row>
    <row r="94" spans="1:18" ht="14.1" customHeight="1">
      <c r="A94" s="146" t="s">
        <v>284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44"/>
      <c r="Q94" s="50"/>
      <c r="R94" s="147">
        <f t="shared" si="2"/>
        <v>0</v>
      </c>
    </row>
    <row r="95" spans="1:18" ht="14.1" customHeight="1">
      <c r="A95" s="142" t="s">
        <v>285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44"/>
      <c r="Q95" s="50"/>
      <c r="R95" s="50">
        <f t="shared" si="2"/>
        <v>0</v>
      </c>
    </row>
    <row r="96" spans="1:18" ht="14.1" customHeight="1">
      <c r="A96" s="146" t="s">
        <v>286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44"/>
      <c r="Q96" s="50"/>
      <c r="R96" s="147">
        <f t="shared" si="2"/>
        <v>0</v>
      </c>
    </row>
    <row r="97" spans="1:18" ht="14.1" customHeight="1">
      <c r="A97" s="148" t="s">
        <v>287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7"/>
      <c r="Q97" s="56"/>
      <c r="R97" s="149">
        <f t="shared" si="2"/>
        <v>0</v>
      </c>
    </row>
    <row r="98" spans="1:18" ht="14.1" customHeight="1">
      <c r="A98" s="146" t="s">
        <v>288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44"/>
      <c r="Q98" s="50"/>
      <c r="R98" s="147">
        <f t="shared" si="2"/>
        <v>0</v>
      </c>
    </row>
    <row r="99" spans="1:18" ht="14.1" customHeight="1">
      <c r="A99" s="62" t="s">
        <v>289</v>
      </c>
      <c r="B99" s="51"/>
      <c r="C99" s="51"/>
      <c r="D99" s="51"/>
      <c r="E99" s="51"/>
      <c r="F99" s="51"/>
      <c r="G99" s="51"/>
      <c r="H99" s="118"/>
      <c r="I99" s="51"/>
      <c r="J99" s="51"/>
      <c r="K99" s="51"/>
      <c r="L99" s="51"/>
      <c r="M99" s="51"/>
      <c r="N99" s="51"/>
      <c r="O99" s="51"/>
      <c r="P99" s="41"/>
      <c r="Q99" s="51"/>
      <c r="R99" s="159">
        <f t="shared" si="2"/>
        <v>0</v>
      </c>
    </row>
    <row r="100" spans="1:18" ht="14.1" customHeight="1" thickBot="1">
      <c r="A100" s="63" t="s">
        <v>30</v>
      </c>
      <c r="B100" s="66"/>
      <c r="C100" s="66">
        <f>SUM(C92:C99)</f>
        <v>0</v>
      </c>
      <c r="D100" s="66">
        <v>0</v>
      </c>
      <c r="E100" s="66">
        <v>0</v>
      </c>
      <c r="F100" s="66">
        <v>0</v>
      </c>
      <c r="G100" s="66">
        <f>SUM(G92:G99)</f>
        <v>0</v>
      </c>
      <c r="H100" s="66">
        <f>SUM(H92:H99)</f>
        <v>0</v>
      </c>
      <c r="I100" s="66">
        <f>SUM(I99)</f>
        <v>0</v>
      </c>
      <c r="J100" s="66"/>
      <c r="K100" s="66">
        <v>0</v>
      </c>
      <c r="L100" s="66">
        <f>SUM(L92:L99)</f>
        <v>0</v>
      </c>
      <c r="M100" s="66">
        <v>0</v>
      </c>
      <c r="N100" s="66">
        <v>0</v>
      </c>
      <c r="O100" s="66">
        <v>0</v>
      </c>
      <c r="P100" s="66">
        <v>0</v>
      </c>
      <c r="Q100" s="66"/>
      <c r="R100" s="160">
        <f>SUM(R92:R99)</f>
        <v>0</v>
      </c>
    </row>
    <row r="101" spans="1:18" ht="14.1" customHeight="1" thickTop="1">
      <c r="A101" s="67" t="s">
        <v>290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7"/>
      <c r="O101" s="57"/>
      <c r="P101" s="57"/>
      <c r="Q101" s="57"/>
      <c r="R101" s="57"/>
    </row>
    <row r="102" spans="1:18" ht="14.1" customHeight="1">
      <c r="A102" s="67" t="s">
        <v>291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7"/>
      <c r="Q102" s="56"/>
      <c r="R102" s="57">
        <f>SUM(H102:Q102)</f>
        <v>0</v>
      </c>
    </row>
    <row r="103" spans="1:18" ht="14.1" customHeight="1">
      <c r="A103" s="67" t="s">
        <v>292</v>
      </c>
      <c r="B103" s="56"/>
      <c r="C103" s="56"/>
      <c r="D103" s="56"/>
      <c r="E103" s="44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7"/>
      <c r="Q103" s="56"/>
      <c r="R103" s="57">
        <f>SUM(H103:Q103)</f>
        <v>0</v>
      </c>
    </row>
    <row r="104" spans="1:18" ht="14.1" customHeight="1">
      <c r="A104" s="67" t="s">
        <v>293</v>
      </c>
      <c r="B104" s="56"/>
      <c r="C104" s="56"/>
      <c r="D104" s="56"/>
      <c r="E104" s="41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7"/>
      <c r="Q104" s="56"/>
      <c r="R104" s="57">
        <f>SUM(Q104)</f>
        <v>0</v>
      </c>
    </row>
    <row r="105" spans="1:18" ht="14.1" customHeight="1">
      <c r="A105" s="63" t="s">
        <v>358</v>
      </c>
      <c r="B105" s="50"/>
      <c r="C105" s="50"/>
      <c r="D105" s="50"/>
      <c r="E105" s="141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44"/>
      <c r="Q105" s="50">
        <v>0</v>
      </c>
      <c r="R105" s="44">
        <f>SUM(C105:Q105)</f>
        <v>0</v>
      </c>
    </row>
    <row r="106" spans="1:18" ht="14.1" customHeight="1" thickBot="1">
      <c r="A106" s="63" t="s">
        <v>30</v>
      </c>
      <c r="B106" s="66"/>
      <c r="C106" s="66">
        <f>SUM(C103:C105)</f>
        <v>0</v>
      </c>
      <c r="D106" s="66">
        <v>0</v>
      </c>
      <c r="E106" s="66">
        <v>0</v>
      </c>
      <c r="F106" s="66">
        <v>0</v>
      </c>
      <c r="G106" s="66">
        <v>0</v>
      </c>
      <c r="H106" s="66">
        <f>SUM(H102:H105)</f>
        <v>0</v>
      </c>
      <c r="I106" s="66">
        <v>0</v>
      </c>
      <c r="J106" s="66">
        <v>0</v>
      </c>
      <c r="K106" s="66">
        <v>0</v>
      </c>
      <c r="L106" s="66">
        <v>0</v>
      </c>
      <c r="M106" s="66">
        <v>0</v>
      </c>
      <c r="N106" s="66">
        <v>0</v>
      </c>
      <c r="O106" s="66">
        <v>0</v>
      </c>
      <c r="P106" s="66">
        <v>0</v>
      </c>
      <c r="Q106" s="66">
        <f>SUM(Q102:Q105)</f>
        <v>0</v>
      </c>
      <c r="R106" s="160">
        <f>SUM(R102:R105)</f>
        <v>0</v>
      </c>
    </row>
    <row r="107" spans="1:18" ht="14.1" customHeight="1" thickTop="1">
      <c r="A107" s="67" t="s">
        <v>294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/>
      <c r="N107" s="56"/>
      <c r="O107" s="56"/>
      <c r="P107" s="57"/>
      <c r="Q107" s="56"/>
      <c r="R107" s="57"/>
    </row>
    <row r="108" spans="1:18" ht="14.1" customHeight="1">
      <c r="A108" s="67" t="s">
        <v>295</v>
      </c>
      <c r="B108" s="44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44"/>
      <c r="Q108" s="50"/>
      <c r="R108" s="44">
        <f>SUM(C108:Q108)</f>
        <v>0</v>
      </c>
    </row>
    <row r="109" spans="1:18" ht="14.1" customHeight="1">
      <c r="A109" s="67" t="s">
        <v>296</v>
      </c>
      <c r="B109" s="51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44"/>
      <c r="R109" s="44">
        <f>SUM(C109:P109)</f>
        <v>0</v>
      </c>
    </row>
    <row r="110" spans="1:18" ht="14.1" customHeight="1">
      <c r="A110" s="67" t="s">
        <v>359</v>
      </c>
      <c r="B110" s="51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44"/>
      <c r="R110" s="44">
        <f>SUM(I110)</f>
        <v>0</v>
      </c>
    </row>
    <row r="111" spans="1:18" ht="14.1" customHeight="1">
      <c r="A111" s="63" t="s">
        <v>297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44"/>
      <c r="R111" s="44">
        <f>SUM(C111:P111)</f>
        <v>0</v>
      </c>
    </row>
    <row r="112" spans="1:18" ht="14.1" customHeight="1" thickBot="1">
      <c r="A112" s="63" t="s">
        <v>30</v>
      </c>
      <c r="B112" s="66"/>
      <c r="C112" s="66">
        <f>SUM(C108:C111)</f>
        <v>0</v>
      </c>
      <c r="D112" s="66">
        <v>0</v>
      </c>
      <c r="E112" s="66">
        <v>0</v>
      </c>
      <c r="F112" s="66">
        <v>0</v>
      </c>
      <c r="G112" s="66">
        <v>0</v>
      </c>
      <c r="H112" s="66">
        <f>SUM(H109)</f>
        <v>0</v>
      </c>
      <c r="I112" s="66">
        <f>SUM(I110:I111)</f>
        <v>0</v>
      </c>
      <c r="J112" s="66">
        <v>0</v>
      </c>
      <c r="K112" s="66">
        <v>0</v>
      </c>
      <c r="L112" s="66">
        <v>0</v>
      </c>
      <c r="M112" s="66">
        <f>SUM(M107:M111)</f>
        <v>0</v>
      </c>
      <c r="N112" s="66">
        <f>SUM(N109:N111)</f>
        <v>0</v>
      </c>
      <c r="O112" s="66">
        <f>SUM(O109:O111)</f>
        <v>0</v>
      </c>
      <c r="P112" s="66">
        <f>SUM(P109:P111)</f>
        <v>0</v>
      </c>
      <c r="Q112" s="66"/>
      <c r="R112" s="160">
        <f>SUM(C112:P112)</f>
        <v>0</v>
      </c>
    </row>
    <row r="113" spans="1:18" ht="14.1" customHeight="1" thickTop="1">
      <c r="A113" s="67" t="s">
        <v>298</v>
      </c>
      <c r="B113" s="51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7"/>
      <c r="Q113" s="56"/>
      <c r="R113" s="57"/>
    </row>
    <row r="114" spans="1:18" ht="14.1" customHeight="1">
      <c r="A114" s="67" t="s">
        <v>299</v>
      </c>
      <c r="B114" s="52"/>
      <c r="C114" s="51"/>
      <c r="D114" s="51">
        <v>0</v>
      </c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41"/>
      <c r="Q114" s="51"/>
      <c r="R114" s="41">
        <f>SUM(B114:P114)</f>
        <v>0</v>
      </c>
    </row>
    <row r="115" spans="1:18" ht="14.1" customHeight="1" thickBot="1">
      <c r="A115" s="63" t="s">
        <v>30</v>
      </c>
      <c r="B115" s="66">
        <v>0</v>
      </c>
      <c r="C115" s="66">
        <v>0</v>
      </c>
      <c r="D115" s="160">
        <f>SUM(D114)</f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/>
      <c r="R115" s="160">
        <f>SUM(B115:P115)</f>
        <v>0</v>
      </c>
    </row>
    <row r="116" spans="1:18" ht="14.1" customHeight="1" thickTop="1" thickBot="1">
      <c r="A116" s="64" t="s">
        <v>31</v>
      </c>
      <c r="B116" s="153">
        <f>SUM(B13)</f>
        <v>0</v>
      </c>
      <c r="C116" s="154">
        <f>SUM(C13+C21+C26+C30+C47+C54+C60+C76+C90+C100+C112)</f>
        <v>0</v>
      </c>
      <c r="D116" s="154">
        <f>SUM(D13+D21+D26+D30+D47+D54+D60+D76+D90+D100+D106+D112+D115)</f>
        <v>0</v>
      </c>
      <c r="E116" s="154">
        <f t="shared" ref="E116:Q116" si="3">SUM(E13+E21+E26+E30+E47+E54+E60+E76+E90+E100+E106+E112)</f>
        <v>0</v>
      </c>
      <c r="F116" s="154">
        <f t="shared" si="3"/>
        <v>0</v>
      </c>
      <c r="G116" s="154">
        <f t="shared" si="3"/>
        <v>0</v>
      </c>
      <c r="H116" s="154">
        <f t="shared" si="3"/>
        <v>0</v>
      </c>
      <c r="I116" s="154">
        <f t="shared" si="3"/>
        <v>0</v>
      </c>
      <c r="J116" s="154">
        <f t="shared" si="3"/>
        <v>0</v>
      </c>
      <c r="K116" s="154">
        <f t="shared" si="3"/>
        <v>0</v>
      </c>
      <c r="L116" s="154">
        <f t="shared" si="3"/>
        <v>0</v>
      </c>
      <c r="M116" s="154">
        <f t="shared" si="3"/>
        <v>0</v>
      </c>
      <c r="N116" s="154">
        <f>SUM(N13+N21+N26+N30+N47+N54+N60+N76+N90+N100+N106+N112)</f>
        <v>0</v>
      </c>
      <c r="O116" s="154">
        <f t="shared" si="3"/>
        <v>0</v>
      </c>
      <c r="P116" s="154">
        <f t="shared" si="3"/>
        <v>0</v>
      </c>
      <c r="Q116" s="154">
        <f t="shared" si="3"/>
        <v>0</v>
      </c>
      <c r="R116" s="153">
        <f>SUM(B116:Q116)</f>
        <v>0</v>
      </c>
    </row>
    <row r="117" spans="1:18" ht="15" thickTop="1"/>
  </sheetData>
  <mergeCells count="24">
    <mergeCell ref="A1:R1"/>
    <mergeCell ref="A2:R2"/>
    <mergeCell ref="A3:R3"/>
    <mergeCell ref="B5:B6"/>
    <mergeCell ref="C5:E5"/>
    <mergeCell ref="G5:H5"/>
    <mergeCell ref="I5:J5"/>
    <mergeCell ref="L5:M5"/>
    <mergeCell ref="O5:P5"/>
    <mergeCell ref="R5:R6"/>
    <mergeCell ref="O42:P42"/>
    <mergeCell ref="R42:R43"/>
    <mergeCell ref="R82:R83"/>
    <mergeCell ref="B82:B83"/>
    <mergeCell ref="C82:E82"/>
    <mergeCell ref="G82:H82"/>
    <mergeCell ref="I82:J82"/>
    <mergeCell ref="L82:M82"/>
    <mergeCell ref="O82:P82"/>
    <mergeCell ref="B42:B43"/>
    <mergeCell ref="C42:E42"/>
    <mergeCell ref="G42:H42"/>
    <mergeCell ref="I42:J42"/>
    <mergeCell ref="L42:M42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121"/>
  <sheetViews>
    <sheetView view="pageBreakPreview" topLeftCell="A4" zoomScaleSheetLayoutView="100" workbookViewId="0">
      <selection activeCell="K113" sqref="K113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61" t="s">
        <v>69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</row>
    <row r="2" spans="1:18" ht="16.5">
      <c r="A2" s="361" t="s">
        <v>395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</row>
    <row r="3" spans="1:18" ht="16.5">
      <c r="A3" s="361" t="s">
        <v>396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  <c r="R3" s="361"/>
    </row>
    <row r="4" spans="1:18" ht="16.5">
      <c r="A4" s="362" t="s">
        <v>490</v>
      </c>
      <c r="B4" s="362"/>
      <c r="C4" s="362"/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</row>
    <row r="5" spans="1:18" s="90" customFormat="1">
      <c r="Q5" s="151"/>
    </row>
    <row r="6" spans="1:18" s="38" customFormat="1">
      <c r="A6" s="39" t="s">
        <v>93</v>
      </c>
      <c r="B6" s="360" t="s">
        <v>70</v>
      </c>
      <c r="C6" s="357" t="s">
        <v>71</v>
      </c>
      <c r="D6" s="357"/>
      <c r="E6" s="357"/>
      <c r="F6" s="60" t="s">
        <v>72</v>
      </c>
      <c r="G6" s="357" t="s">
        <v>73</v>
      </c>
      <c r="H6" s="357"/>
      <c r="I6" s="357" t="s">
        <v>74</v>
      </c>
      <c r="J6" s="357"/>
      <c r="K6" s="60" t="s">
        <v>75</v>
      </c>
      <c r="L6" s="357" t="s">
        <v>76</v>
      </c>
      <c r="M6" s="357"/>
      <c r="N6" s="357" t="s">
        <v>77</v>
      </c>
      <c r="O6" s="357"/>
      <c r="P6" s="363" t="s">
        <v>91</v>
      </c>
      <c r="Q6" s="364"/>
      <c r="R6" s="358" t="s">
        <v>14</v>
      </c>
    </row>
    <row r="7" spans="1:18" s="38" customFormat="1">
      <c r="A7" s="40" t="s">
        <v>94</v>
      </c>
      <c r="B7" s="360"/>
      <c r="C7" s="60" t="s">
        <v>78</v>
      </c>
      <c r="D7" s="60" t="s">
        <v>89</v>
      </c>
      <c r="E7" s="60" t="s">
        <v>79</v>
      </c>
      <c r="F7" s="60" t="s">
        <v>80</v>
      </c>
      <c r="G7" s="60" t="s">
        <v>81</v>
      </c>
      <c r="H7" s="60" t="s">
        <v>82</v>
      </c>
      <c r="I7" s="60" t="s">
        <v>83</v>
      </c>
      <c r="J7" s="60" t="s">
        <v>84</v>
      </c>
      <c r="K7" s="60" t="s">
        <v>90</v>
      </c>
      <c r="L7" s="60" t="s">
        <v>85</v>
      </c>
      <c r="M7" s="60" t="s">
        <v>86</v>
      </c>
      <c r="N7" s="60" t="s">
        <v>87</v>
      </c>
      <c r="O7" s="60" t="s">
        <v>88</v>
      </c>
      <c r="P7" s="60" t="s">
        <v>300</v>
      </c>
      <c r="Q7" s="152" t="s">
        <v>92</v>
      </c>
      <c r="R7" s="359"/>
    </row>
    <row r="8" spans="1:18">
      <c r="A8" s="61" t="s">
        <v>230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8">
      <c r="A9" s="62" t="s">
        <v>231</v>
      </c>
      <c r="B9" s="41">
        <v>0</v>
      </c>
      <c r="C9" s="41"/>
      <c r="D9" s="41"/>
      <c r="E9" s="41" t="s">
        <v>228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>
        <f>SUM(B9:P9)</f>
        <v>0</v>
      </c>
    </row>
    <row r="10" spans="1:18">
      <c r="A10" s="63" t="s">
        <v>232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SUM(B10:Q10)</f>
        <v>0</v>
      </c>
    </row>
    <row r="11" spans="1:18">
      <c r="A11" s="63" t="s">
        <v>233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234</v>
      </c>
      <c r="B12" s="44">
        <v>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>
        <f>SUM(B12:P12)</f>
        <v>0</v>
      </c>
    </row>
    <row r="13" spans="1:18">
      <c r="A13" s="63" t="s">
        <v>235</v>
      </c>
      <c r="B13" s="59">
        <v>0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>
        <f>SUM(B13:Q13)</f>
        <v>0</v>
      </c>
    </row>
    <row r="14" spans="1:18">
      <c r="A14" s="63" t="s">
        <v>30</v>
      </c>
      <c r="B14" s="46">
        <f>SUM(B9:B13)</f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/>
      <c r="R14" s="46">
        <f>SUM(B14:Q14)</f>
        <v>0</v>
      </c>
    </row>
    <row r="15" spans="1:18" ht="15" thickBot="1">
      <c r="A15" s="64" t="s">
        <v>31</v>
      </c>
      <c r="B15" s="47">
        <f>210000+90000</f>
        <v>300000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150"/>
      <c r="R15" s="47">
        <f>SUM(B15:P15)</f>
        <v>300000</v>
      </c>
    </row>
    <row r="16" spans="1:18" ht="15" thickTop="1">
      <c r="A16" s="65" t="s">
        <v>236</v>
      </c>
      <c r="B16" s="48"/>
      <c r="C16" s="5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8"/>
      <c r="Q16" s="48"/>
      <c r="R16" s="49"/>
    </row>
    <row r="17" spans="1:18">
      <c r="A17" s="63" t="s">
        <v>237</v>
      </c>
      <c r="B17" s="50"/>
      <c r="C17" s="44">
        <v>0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44"/>
      <c r="P17" s="50"/>
      <c r="Q17" s="50"/>
      <c r="R17" s="44">
        <f t="shared" ref="R17:R24" si="0">SUM(C17:P17)</f>
        <v>0</v>
      </c>
    </row>
    <row r="18" spans="1:18">
      <c r="A18" s="62" t="s">
        <v>238</v>
      </c>
      <c r="B18" s="51"/>
      <c r="C18" s="51">
        <v>0</v>
      </c>
      <c r="D18" s="51"/>
      <c r="E18" s="51">
        <v>0</v>
      </c>
      <c r="F18" s="51"/>
      <c r="G18" s="51">
        <v>0</v>
      </c>
      <c r="H18" s="51"/>
      <c r="I18" s="51"/>
      <c r="J18" s="51"/>
      <c r="K18" s="51"/>
      <c r="L18" s="51">
        <v>0</v>
      </c>
      <c r="M18" s="51"/>
      <c r="N18" s="51"/>
      <c r="O18" s="41"/>
      <c r="P18" s="51"/>
      <c r="Q18" s="51"/>
      <c r="R18" s="41">
        <f t="shared" si="0"/>
        <v>0</v>
      </c>
    </row>
    <row r="19" spans="1:18">
      <c r="A19" s="63" t="s">
        <v>239</v>
      </c>
      <c r="B19" s="50"/>
      <c r="C19" s="50">
        <v>0</v>
      </c>
      <c r="D19" s="50"/>
      <c r="E19" s="50">
        <v>0</v>
      </c>
      <c r="F19" s="50"/>
      <c r="G19" s="50">
        <v>0</v>
      </c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3" t="s">
        <v>240</v>
      </c>
      <c r="B20" s="50"/>
      <c r="C20" s="44">
        <v>0</v>
      </c>
      <c r="D20" s="50"/>
      <c r="E20" s="50">
        <v>0</v>
      </c>
      <c r="F20" s="50"/>
      <c r="G20" s="50"/>
      <c r="H20" s="50"/>
      <c r="I20" s="50"/>
      <c r="J20" s="50"/>
      <c r="K20" s="50"/>
      <c r="L20" s="50">
        <v>0</v>
      </c>
      <c r="M20" s="50"/>
      <c r="N20" s="50"/>
      <c r="O20" s="44"/>
      <c r="P20" s="50"/>
      <c r="Q20" s="50"/>
      <c r="R20" s="44">
        <f t="shared" si="0"/>
        <v>0</v>
      </c>
    </row>
    <row r="21" spans="1:18">
      <c r="A21" s="62" t="s">
        <v>241</v>
      </c>
      <c r="B21" s="51"/>
      <c r="C21" s="51">
        <v>0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41"/>
      <c r="P21" s="51"/>
      <c r="Q21" s="51"/>
      <c r="R21" s="41">
        <f t="shared" si="0"/>
        <v>0</v>
      </c>
    </row>
    <row r="22" spans="1:18">
      <c r="A22" s="63" t="s">
        <v>242</v>
      </c>
      <c r="B22" s="50"/>
      <c r="C22" s="44">
        <v>0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44"/>
      <c r="P22" s="50"/>
      <c r="Q22" s="50"/>
      <c r="R22" s="44">
        <f t="shared" si="0"/>
        <v>0</v>
      </c>
    </row>
    <row r="23" spans="1:18">
      <c r="A23" s="63" t="s">
        <v>30</v>
      </c>
      <c r="B23" s="35"/>
      <c r="C23" s="53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/>
      <c r="R23" s="46">
        <f t="shared" si="0"/>
        <v>0</v>
      </c>
    </row>
    <row r="24" spans="1:18" ht="15" thickBot="1">
      <c r="A24" s="64" t="s">
        <v>31</v>
      </c>
      <c r="B24" s="66"/>
      <c r="C24" s="54">
        <v>0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/>
      <c r="R24" s="47">
        <f t="shared" si="0"/>
        <v>0</v>
      </c>
    </row>
    <row r="25" spans="1:18" ht="15" thickTop="1">
      <c r="A25" s="62" t="s">
        <v>243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7"/>
      <c r="P25" s="51"/>
      <c r="Q25" s="51"/>
      <c r="R25" s="41"/>
    </row>
    <row r="26" spans="1:18">
      <c r="A26" s="63" t="s">
        <v>244</v>
      </c>
      <c r="B26" s="50"/>
      <c r="C26" s="50">
        <v>0</v>
      </c>
      <c r="D26" s="50"/>
      <c r="E26" s="50">
        <v>0</v>
      </c>
      <c r="F26" s="50"/>
      <c r="G26" s="50">
        <v>0</v>
      </c>
      <c r="H26" s="50"/>
      <c r="I26" s="50"/>
      <c r="J26" s="50"/>
      <c r="K26" s="50"/>
      <c r="L26" s="50">
        <v>0</v>
      </c>
      <c r="M26" s="50"/>
      <c r="N26" s="50"/>
      <c r="O26" s="44"/>
      <c r="P26" s="50"/>
      <c r="Q26" s="50"/>
      <c r="R26" s="44">
        <f>SUM(C26:P26)</f>
        <v>0</v>
      </c>
    </row>
    <row r="27" spans="1:18">
      <c r="A27" s="63" t="s">
        <v>245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44"/>
      <c r="P27" s="50"/>
      <c r="Q27" s="50"/>
      <c r="R27" s="44">
        <f>SUM(C27:P27)</f>
        <v>0</v>
      </c>
    </row>
    <row r="28" spans="1:18">
      <c r="A28" s="62" t="s">
        <v>246</v>
      </c>
      <c r="B28" s="51"/>
      <c r="C28" s="51">
        <v>0</v>
      </c>
      <c r="D28" s="51"/>
      <c r="E28" s="51">
        <v>0</v>
      </c>
      <c r="F28" s="51"/>
      <c r="G28" s="51">
        <v>0</v>
      </c>
      <c r="H28" s="51" t="s">
        <v>228</v>
      </c>
      <c r="I28" s="51"/>
      <c r="J28" s="51"/>
      <c r="K28" s="51"/>
      <c r="L28" s="51">
        <v>0</v>
      </c>
      <c r="M28" s="51"/>
      <c r="N28" s="51"/>
      <c r="O28" s="41"/>
      <c r="P28" s="51"/>
      <c r="Q28" s="51"/>
      <c r="R28" s="41"/>
    </row>
    <row r="29" spans="1:18">
      <c r="A29" s="63" t="s">
        <v>30</v>
      </c>
      <c r="B29" s="35"/>
      <c r="C29" s="53">
        <v>0</v>
      </c>
      <c r="D29" s="35">
        <v>0</v>
      </c>
      <c r="E29" s="35">
        <v>0</v>
      </c>
      <c r="F29" s="35">
        <v>0</v>
      </c>
      <c r="G29" s="35">
        <f>SUM(G28)</f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/>
      <c r="R29" s="35">
        <f>SUM(C29:P29)</f>
        <v>0</v>
      </c>
    </row>
    <row r="30" spans="1:18" ht="15" thickBot="1">
      <c r="A30" s="64" t="s">
        <v>31</v>
      </c>
      <c r="B30" s="66"/>
      <c r="C30" s="54">
        <v>0</v>
      </c>
      <c r="D30" s="66">
        <v>0</v>
      </c>
      <c r="E30" s="66">
        <v>0</v>
      </c>
      <c r="F30" s="66">
        <v>0</v>
      </c>
      <c r="G30" s="66">
        <f>20000</f>
        <v>20000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66">
        <f>SUM(C30:P30)</f>
        <v>20000</v>
      </c>
    </row>
    <row r="31" spans="1:18" ht="15" thickTop="1">
      <c r="A31" s="62" t="s">
        <v>243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41"/>
      <c r="P31" s="51"/>
      <c r="Q31" s="51"/>
      <c r="R31" s="58"/>
    </row>
    <row r="32" spans="1:18">
      <c r="A32" s="63" t="s">
        <v>247</v>
      </c>
      <c r="B32" s="50"/>
      <c r="C32" s="50">
        <v>0</v>
      </c>
      <c r="D32" s="50"/>
      <c r="E32" s="50">
        <v>0</v>
      </c>
      <c r="F32" s="50"/>
      <c r="G32" s="50">
        <v>0</v>
      </c>
      <c r="H32" s="50"/>
      <c r="I32" s="50">
        <v>0</v>
      </c>
      <c r="J32" s="50"/>
      <c r="K32" s="50"/>
      <c r="L32" s="50">
        <v>0</v>
      </c>
      <c r="M32" s="50"/>
      <c r="N32" s="50"/>
      <c r="O32" s="44"/>
      <c r="P32" s="50"/>
      <c r="Q32" s="50"/>
      <c r="R32" s="44">
        <f>SUM(C32:P32)</f>
        <v>0</v>
      </c>
    </row>
    <row r="33" spans="1:18">
      <c r="A33" s="62" t="s">
        <v>248</v>
      </c>
      <c r="B33" s="52"/>
      <c r="C33" s="51">
        <v>0</v>
      </c>
      <c r="D33" s="51"/>
      <c r="E33" s="51">
        <v>0</v>
      </c>
      <c r="F33" s="51"/>
      <c r="G33" s="51">
        <v>0</v>
      </c>
      <c r="H33" s="51"/>
      <c r="I33" s="51">
        <v>0</v>
      </c>
      <c r="J33" s="51"/>
      <c r="K33" s="51"/>
      <c r="L33" s="51">
        <v>0</v>
      </c>
      <c r="M33" s="51"/>
      <c r="N33" s="51"/>
      <c r="O33" s="41"/>
      <c r="P33" s="51"/>
      <c r="Q33" s="51"/>
      <c r="R33" s="41">
        <f>SUM(C33:P33)</f>
        <v>0</v>
      </c>
    </row>
    <row r="34" spans="1:18">
      <c r="A34" s="63" t="s">
        <v>30</v>
      </c>
      <c r="B34" s="35"/>
      <c r="C34" s="53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/>
      <c r="R34" s="46">
        <f>SUM(C34:P34)</f>
        <v>0</v>
      </c>
    </row>
    <row r="35" spans="1:18" ht="15" thickBot="1">
      <c r="A35" s="64" t="s">
        <v>31</v>
      </c>
      <c r="B35" s="66"/>
      <c r="C35" s="47">
        <v>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/>
      <c r="R35" s="47">
        <f>SUM(C35:P35)</f>
        <v>0</v>
      </c>
    </row>
    <row r="36" spans="1:18" ht="15" thickTop="1">
      <c r="C36" s="140"/>
    </row>
    <row r="42" spans="1:18" s="38" customFormat="1">
      <c r="A42" s="39" t="s">
        <v>93</v>
      </c>
      <c r="B42" s="360" t="s">
        <v>70</v>
      </c>
      <c r="C42" s="357" t="s">
        <v>71</v>
      </c>
      <c r="D42" s="357"/>
      <c r="E42" s="357"/>
      <c r="F42" s="60" t="s">
        <v>72</v>
      </c>
      <c r="G42" s="357" t="s">
        <v>73</v>
      </c>
      <c r="H42" s="357"/>
      <c r="I42" s="357" t="s">
        <v>74</v>
      </c>
      <c r="J42" s="357"/>
      <c r="K42" s="60" t="s">
        <v>75</v>
      </c>
      <c r="L42" s="357" t="s">
        <v>76</v>
      </c>
      <c r="M42" s="357"/>
      <c r="N42" s="357" t="s">
        <v>77</v>
      </c>
      <c r="O42" s="357"/>
      <c r="P42" s="363" t="s">
        <v>91</v>
      </c>
      <c r="Q42" s="364"/>
      <c r="R42" s="358" t="s">
        <v>14</v>
      </c>
    </row>
    <row r="43" spans="1:18" s="38" customFormat="1">
      <c r="A43" s="40" t="s">
        <v>94</v>
      </c>
      <c r="B43" s="360"/>
      <c r="C43" s="60" t="s">
        <v>78</v>
      </c>
      <c r="D43" s="60" t="s">
        <v>89</v>
      </c>
      <c r="E43" s="60" t="s">
        <v>79</v>
      </c>
      <c r="F43" s="60" t="s">
        <v>80</v>
      </c>
      <c r="G43" s="60" t="s">
        <v>81</v>
      </c>
      <c r="H43" s="60" t="s">
        <v>82</v>
      </c>
      <c r="I43" s="60" t="s">
        <v>83</v>
      </c>
      <c r="J43" s="60" t="s">
        <v>84</v>
      </c>
      <c r="K43" s="60" t="s">
        <v>90</v>
      </c>
      <c r="L43" s="60" t="s">
        <v>85</v>
      </c>
      <c r="M43" s="60" t="s">
        <v>86</v>
      </c>
      <c r="N43" s="60" t="s">
        <v>87</v>
      </c>
      <c r="O43" s="60" t="s">
        <v>88</v>
      </c>
      <c r="P43" s="60" t="s">
        <v>300</v>
      </c>
      <c r="Q43" s="152" t="s">
        <v>92</v>
      </c>
      <c r="R43" s="359"/>
    </row>
    <row r="44" spans="1:18">
      <c r="A44" s="65" t="s">
        <v>243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63" t="s">
        <v>249</v>
      </c>
      <c r="B45" s="44"/>
      <c r="C45" s="44">
        <v>0</v>
      </c>
      <c r="D45" s="44"/>
      <c r="E45" s="44">
        <v>0</v>
      </c>
      <c r="F45" s="44"/>
      <c r="G45" s="44">
        <v>0</v>
      </c>
      <c r="H45" s="44">
        <v>0</v>
      </c>
      <c r="I45" s="44">
        <v>0</v>
      </c>
      <c r="J45" s="44"/>
      <c r="K45" s="44"/>
      <c r="L45" s="44">
        <v>0</v>
      </c>
      <c r="M45" s="44"/>
      <c r="N45" s="44"/>
      <c r="O45" s="44"/>
      <c r="P45" s="44"/>
      <c r="Q45" s="44"/>
      <c r="R45" s="44">
        <f>SUM(C45:P45)</f>
        <v>0</v>
      </c>
    </row>
    <row r="46" spans="1:18">
      <c r="A46" s="67" t="s">
        <v>250</v>
      </c>
      <c r="B46" s="41"/>
      <c r="C46" s="41">
        <v>0</v>
      </c>
      <c r="D46" s="41"/>
      <c r="E46" s="41">
        <v>0</v>
      </c>
      <c r="F46" s="41"/>
      <c r="G46" s="41"/>
      <c r="H46" s="41"/>
      <c r="I46" s="41"/>
      <c r="J46" s="41"/>
      <c r="K46" s="41"/>
      <c r="L46" s="41">
        <v>0</v>
      </c>
      <c r="M46" s="41"/>
      <c r="N46" s="41"/>
      <c r="O46" s="41"/>
      <c r="P46" s="41"/>
      <c r="Q46" s="41"/>
      <c r="R46" s="41">
        <f>SUM(C46:P46)</f>
        <v>0</v>
      </c>
    </row>
    <row r="47" spans="1:18">
      <c r="A47" s="63" t="s">
        <v>30</v>
      </c>
      <c r="B47" s="35"/>
      <c r="C47" s="46">
        <f>SUM(C45:C46)</f>
        <v>0</v>
      </c>
      <c r="D47" s="35">
        <v>0</v>
      </c>
      <c r="E47" s="35">
        <v>0</v>
      </c>
      <c r="F47" s="35">
        <v>0</v>
      </c>
      <c r="G47" s="35">
        <f>SUM(G45)</f>
        <v>0</v>
      </c>
      <c r="H47" s="35">
        <f>SUM(H45:H46)</f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Bot="1">
      <c r="A48" s="64" t="s">
        <v>31</v>
      </c>
      <c r="B48" s="66"/>
      <c r="C48" s="47">
        <f>70000</f>
        <v>70000</v>
      </c>
      <c r="D48" s="35">
        <v>0</v>
      </c>
      <c r="E48" s="35">
        <v>0</v>
      </c>
      <c r="F48" s="35">
        <v>0</v>
      </c>
      <c r="G48" s="35">
        <f>-150000</f>
        <v>-150000</v>
      </c>
      <c r="H48" s="35">
        <f>70000</f>
        <v>70000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/>
      <c r="R48" s="35">
        <f>SUM(C48:P48)</f>
        <v>-10000</v>
      </c>
    </row>
    <row r="49" spans="1:18" ht="15" thickTop="1">
      <c r="A49" s="65" t="s">
        <v>251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9"/>
      <c r="P49" s="48"/>
      <c r="Q49" s="48"/>
      <c r="R49" s="49"/>
    </row>
    <row r="50" spans="1:18">
      <c r="A50" s="63" t="s">
        <v>252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44"/>
      <c r="P50" s="50"/>
      <c r="Q50" s="50"/>
      <c r="R50" s="44">
        <f t="shared" ref="R50:R56" si="1">SUM(C50:P50)</f>
        <v>0</v>
      </c>
    </row>
    <row r="51" spans="1:18">
      <c r="A51" s="62" t="s">
        <v>253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41"/>
      <c r="P51" s="51"/>
      <c r="Q51" s="51"/>
      <c r="R51" s="41">
        <f t="shared" si="1"/>
        <v>0</v>
      </c>
    </row>
    <row r="52" spans="1:18">
      <c r="A52" s="63" t="s">
        <v>254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44"/>
      <c r="P52" s="50"/>
      <c r="Q52" s="50"/>
      <c r="R52" s="44">
        <f>SUM(C52:Q52)</f>
        <v>0</v>
      </c>
    </row>
    <row r="53" spans="1:18">
      <c r="A53" s="63" t="s">
        <v>255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143"/>
      <c r="O53" s="44"/>
      <c r="P53" s="50"/>
      <c r="Q53" s="50"/>
      <c r="R53" s="44">
        <f t="shared" si="1"/>
        <v>0</v>
      </c>
    </row>
    <row r="54" spans="1:18">
      <c r="A54" s="91" t="s">
        <v>256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144"/>
      <c r="O54" s="45"/>
      <c r="P54" s="52"/>
      <c r="Q54" s="52"/>
      <c r="R54" s="59"/>
    </row>
    <row r="55" spans="1:18">
      <c r="A55" s="63" t="s">
        <v>30</v>
      </c>
      <c r="B55" s="35"/>
      <c r="C55" s="53">
        <f>SUM(C50:C54)</f>
        <v>0</v>
      </c>
      <c r="D55" s="35">
        <v>0</v>
      </c>
      <c r="E55" s="35">
        <f>SUM(E50:E54)</f>
        <v>0</v>
      </c>
      <c r="F55" s="35">
        <v>0</v>
      </c>
      <c r="G55" s="35">
        <f>SUM(G50+G52)</f>
        <v>0</v>
      </c>
      <c r="H55" s="35">
        <v>0</v>
      </c>
      <c r="I55" s="35">
        <f>SUM(I50)</f>
        <v>0</v>
      </c>
      <c r="J55" s="35">
        <v>0</v>
      </c>
      <c r="K55" s="35">
        <v>0</v>
      </c>
      <c r="L55" s="35">
        <f>SUM(L50)</f>
        <v>0</v>
      </c>
      <c r="M55" s="35">
        <f>SUM(M50:M53)</f>
        <v>0</v>
      </c>
      <c r="N55" s="35">
        <v>0</v>
      </c>
      <c r="O55" s="35">
        <v>0</v>
      </c>
      <c r="P55" s="35">
        <v>0</v>
      </c>
      <c r="Q55" s="35"/>
      <c r="R55" s="46">
        <f t="shared" si="1"/>
        <v>0</v>
      </c>
    </row>
    <row r="56" spans="1:18" ht="15" thickBot="1">
      <c r="A56" s="64" t="s">
        <v>31</v>
      </c>
      <c r="B56" s="66"/>
      <c r="C56" s="54">
        <f>-70000+-240000+-45000</f>
        <v>-355000</v>
      </c>
      <c r="D56" s="66">
        <v>0</v>
      </c>
      <c r="E56" s="66">
        <f>-30000+-40000+-30000</f>
        <v>-100000</v>
      </c>
      <c r="F56" s="66">
        <v>0</v>
      </c>
      <c r="G56" s="66">
        <f>-20000</f>
        <v>-20000</v>
      </c>
      <c r="H56" s="66">
        <v>0</v>
      </c>
      <c r="I56" s="66">
        <f>-20000</f>
        <v>-20000</v>
      </c>
      <c r="J56" s="66">
        <v>0</v>
      </c>
      <c r="K56" s="66">
        <v>0</v>
      </c>
      <c r="L56" s="66">
        <f>-90000</f>
        <v>-90000</v>
      </c>
      <c r="M56" s="66">
        <f>-300000</f>
        <v>-300000</v>
      </c>
      <c r="N56" s="66">
        <v>0</v>
      </c>
      <c r="O56" s="35">
        <v>0</v>
      </c>
      <c r="P56" s="66">
        <v>0</v>
      </c>
      <c r="Q56" s="66"/>
      <c r="R56" s="47">
        <f t="shared" si="1"/>
        <v>-885000</v>
      </c>
    </row>
    <row r="57" spans="1:18" ht="15" thickTop="1">
      <c r="A57" s="67" t="s">
        <v>257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58"/>
      <c r="P57" s="57"/>
      <c r="Q57" s="57"/>
      <c r="R57" s="58"/>
    </row>
    <row r="58" spans="1:18">
      <c r="A58" s="67" t="s">
        <v>258</v>
      </c>
      <c r="B58" s="173" t="s">
        <v>379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7"/>
      <c r="P58" s="56"/>
      <c r="Q58" s="56"/>
      <c r="R58" s="57">
        <f>SUM(C58:P58)</f>
        <v>0</v>
      </c>
    </row>
    <row r="59" spans="1:18">
      <c r="A59" s="63" t="s">
        <v>259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44"/>
      <c r="P59" s="50"/>
      <c r="Q59" s="50"/>
      <c r="R59" s="44">
        <f>SUM(C59:Q59)</f>
        <v>0</v>
      </c>
    </row>
    <row r="60" spans="1:18">
      <c r="A60" s="67" t="s">
        <v>260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44"/>
      <c r="P60" s="50"/>
      <c r="Q60" s="50"/>
      <c r="R60" s="44">
        <f>SUM(C60:Q60)</f>
        <v>0</v>
      </c>
    </row>
    <row r="61" spans="1:18">
      <c r="A61" s="67" t="s">
        <v>261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44"/>
      <c r="P61" s="50"/>
      <c r="Q61" s="50"/>
      <c r="R61" s="44">
        <f>SUM(C61:Q61)</f>
        <v>0</v>
      </c>
    </row>
    <row r="62" spans="1:18">
      <c r="A62" s="63" t="s">
        <v>30</v>
      </c>
      <c r="B62" s="35"/>
      <c r="C62" s="53">
        <f>SUM(C58:C61)</f>
        <v>0</v>
      </c>
      <c r="D62" s="35">
        <f>SUM(D60:D61)</f>
        <v>0</v>
      </c>
      <c r="E62" s="35">
        <f>SUM(E60:E61)</f>
        <v>0</v>
      </c>
      <c r="F62" s="35">
        <f>SUM(F60)</f>
        <v>0</v>
      </c>
      <c r="G62" s="35">
        <f>SUM(G58)</f>
        <v>0</v>
      </c>
      <c r="H62" s="35">
        <v>0</v>
      </c>
      <c r="I62" s="35">
        <v>0</v>
      </c>
      <c r="J62" s="35">
        <f>SUM(J60)</f>
        <v>0</v>
      </c>
      <c r="K62" s="35">
        <v>0</v>
      </c>
      <c r="L62" s="35">
        <f>SUM(L58:L61)</f>
        <v>0</v>
      </c>
      <c r="M62" s="35">
        <v>0</v>
      </c>
      <c r="N62" s="35">
        <v>0</v>
      </c>
      <c r="O62" s="35">
        <f>SUM(O58:O61)</f>
        <v>0</v>
      </c>
      <c r="P62" s="35">
        <v>0</v>
      </c>
      <c r="Q62" s="35"/>
      <c r="R62" s="46">
        <f>SUM(C62:P62)</f>
        <v>0</v>
      </c>
    </row>
    <row r="63" spans="1:18" ht="15" thickBot="1">
      <c r="A63" s="64" t="s">
        <v>31</v>
      </c>
      <c r="B63" s="66"/>
      <c r="C63" s="54">
        <f>101900+45000</f>
        <v>146900</v>
      </c>
      <c r="D63" s="66">
        <f>-30000</f>
        <v>-30000</v>
      </c>
      <c r="E63" s="66">
        <v>0</v>
      </c>
      <c r="F63" s="66">
        <v>0</v>
      </c>
      <c r="G63" s="66">
        <f>80000</f>
        <v>80000</v>
      </c>
      <c r="H63" s="66">
        <v>0</v>
      </c>
      <c r="I63" s="66">
        <v>0</v>
      </c>
      <c r="J63" s="66">
        <f>-21900</f>
        <v>-21900</v>
      </c>
      <c r="K63" s="66">
        <v>0</v>
      </c>
      <c r="L63" s="66">
        <f>SUM(L62)</f>
        <v>0</v>
      </c>
      <c r="M63" s="66">
        <v>0</v>
      </c>
      <c r="N63" s="66">
        <v>0</v>
      </c>
      <c r="O63" s="66">
        <f>-50000</f>
        <v>-50000</v>
      </c>
      <c r="P63" s="66">
        <v>0</v>
      </c>
      <c r="Q63" s="66"/>
      <c r="R63" s="47">
        <f>SUM(C63:Q63)</f>
        <v>125000</v>
      </c>
    </row>
    <row r="64" spans="1:18" ht="15" thickTop="1">
      <c r="A64" s="67" t="s">
        <v>262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7"/>
      <c r="Q64" s="57"/>
      <c r="R64" s="58"/>
    </row>
    <row r="65" spans="1:18">
      <c r="A65" s="67" t="s">
        <v>263</v>
      </c>
      <c r="B65" s="56"/>
      <c r="C65" s="56">
        <v>0</v>
      </c>
      <c r="D65" s="56"/>
      <c r="E65" s="56"/>
      <c r="F65" s="56"/>
      <c r="G65" s="56">
        <v>0</v>
      </c>
      <c r="H65" s="56"/>
      <c r="I65" s="56"/>
      <c r="J65" s="56"/>
      <c r="K65" s="56"/>
      <c r="L65" s="56"/>
      <c r="M65" s="56"/>
      <c r="N65" s="56"/>
      <c r="O65" s="57"/>
      <c r="P65" s="56"/>
      <c r="Q65" s="56"/>
      <c r="R65" s="57">
        <f>SUM(C65:P65)</f>
        <v>0</v>
      </c>
    </row>
    <row r="66" spans="1:18">
      <c r="A66" s="63" t="s">
        <v>264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44"/>
      <c r="P66" s="50"/>
      <c r="Q66" s="50"/>
      <c r="R66" s="44"/>
    </row>
    <row r="67" spans="1:18">
      <c r="A67" s="67" t="s">
        <v>265</v>
      </c>
      <c r="B67" s="50"/>
      <c r="C67" s="50"/>
      <c r="D67" s="50"/>
      <c r="E67" s="50">
        <v>0</v>
      </c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SUM(C67:P67)</f>
        <v>0</v>
      </c>
    </row>
    <row r="68" spans="1:18">
      <c r="A68" s="67" t="s">
        <v>266</v>
      </c>
      <c r="B68" s="50"/>
      <c r="C68" s="50"/>
      <c r="D68" s="50"/>
      <c r="E68" s="50"/>
      <c r="F68" s="50"/>
      <c r="G68" s="50"/>
      <c r="H68" s="50">
        <v>0</v>
      </c>
      <c r="I68" s="50"/>
      <c r="J68" s="50"/>
      <c r="K68" s="50"/>
      <c r="L68" s="50"/>
      <c r="M68" s="50"/>
      <c r="N68" s="50"/>
      <c r="O68" s="44"/>
      <c r="P68" s="50"/>
      <c r="Q68" s="50"/>
      <c r="R68" s="44">
        <f>SUM(H68:Q68)</f>
        <v>0</v>
      </c>
    </row>
    <row r="69" spans="1:18">
      <c r="A69" s="67" t="s">
        <v>267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44"/>
      <c r="P69" s="50"/>
      <c r="Q69" s="50"/>
      <c r="R69" s="44"/>
    </row>
    <row r="70" spans="1:18">
      <c r="A70" s="67" t="s">
        <v>268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>
        <v>0</v>
      </c>
      <c r="M70" s="50"/>
      <c r="N70" s="50"/>
      <c r="O70" s="44"/>
      <c r="P70" s="50"/>
      <c r="Q70" s="50"/>
      <c r="R70" s="44">
        <f>SUM(L70:Q70)</f>
        <v>0</v>
      </c>
    </row>
    <row r="71" spans="1:18">
      <c r="A71" s="67" t="s">
        <v>269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/>
    </row>
    <row r="72" spans="1:18">
      <c r="A72" s="67" t="s">
        <v>270</v>
      </c>
      <c r="B72" s="50"/>
      <c r="C72" s="50">
        <v>0</v>
      </c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f>SUM(C72:Q72)</f>
        <v>0</v>
      </c>
    </row>
    <row r="73" spans="1:18">
      <c r="A73" s="67" t="s">
        <v>271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44"/>
      <c r="P73" s="50"/>
      <c r="Q73" s="50"/>
      <c r="R73" s="44">
        <v>0</v>
      </c>
    </row>
    <row r="74" spans="1:18">
      <c r="A74" s="67" t="s">
        <v>272</v>
      </c>
      <c r="B74" s="50"/>
      <c r="C74" s="50">
        <v>0</v>
      </c>
      <c r="D74" s="50"/>
      <c r="E74" s="50"/>
      <c r="F74" s="50"/>
      <c r="G74" s="50"/>
      <c r="H74" s="50"/>
      <c r="I74" s="50"/>
      <c r="J74" s="50"/>
      <c r="K74" s="50"/>
      <c r="L74" s="50">
        <v>0</v>
      </c>
      <c r="M74" s="50"/>
      <c r="N74" s="50"/>
      <c r="O74" s="44"/>
      <c r="P74" s="50"/>
      <c r="Q74" s="50"/>
      <c r="R74" s="44">
        <f>SUM(C74:E74)</f>
        <v>0</v>
      </c>
    </row>
    <row r="75" spans="1:18">
      <c r="A75" s="67" t="s">
        <v>273</v>
      </c>
      <c r="B75" s="50"/>
      <c r="C75" s="50"/>
      <c r="D75" s="50"/>
      <c r="E75" s="50">
        <v>0</v>
      </c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7" t="s">
        <v>274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44"/>
      <c r="P76" s="50"/>
      <c r="Q76" s="50"/>
      <c r="R76" s="44"/>
    </row>
    <row r="77" spans="1:18">
      <c r="A77" s="63" t="s">
        <v>30</v>
      </c>
      <c r="B77" s="35"/>
      <c r="C77" s="53">
        <f>SUM(C65:C76)</f>
        <v>0</v>
      </c>
      <c r="D77" s="35">
        <f>SUM(D67:D76)</f>
        <v>0</v>
      </c>
      <c r="E77" s="35">
        <f>SUM(E65:E76)</f>
        <v>0</v>
      </c>
      <c r="F77" s="35">
        <v>0</v>
      </c>
      <c r="G77" s="35">
        <f>SUM(G65)</f>
        <v>0</v>
      </c>
      <c r="H77" s="35">
        <f>SUM(H65:H76)</f>
        <v>0</v>
      </c>
      <c r="I77" s="35">
        <v>0</v>
      </c>
      <c r="J77" s="35">
        <v>0</v>
      </c>
      <c r="K77" s="35">
        <v>0</v>
      </c>
      <c r="L77" s="35">
        <f>SUM(L66:L76)</f>
        <v>0</v>
      </c>
      <c r="M77" s="35">
        <v>0</v>
      </c>
      <c r="N77" s="35">
        <v>0</v>
      </c>
      <c r="O77" s="35">
        <v>0</v>
      </c>
      <c r="P77" s="35">
        <v>0</v>
      </c>
      <c r="Q77" s="35"/>
      <c r="R77" s="46">
        <f>SUM(R65:R76)</f>
        <v>0</v>
      </c>
    </row>
    <row r="78" spans="1:18" ht="15" thickBot="1">
      <c r="A78" s="64" t="s">
        <v>31</v>
      </c>
      <c r="B78" s="66"/>
      <c r="C78" s="54">
        <v>0</v>
      </c>
      <c r="D78" s="66">
        <v>0</v>
      </c>
      <c r="E78" s="66">
        <f>30000+40000+30000</f>
        <v>100000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v>0</v>
      </c>
      <c r="Q78" s="66"/>
      <c r="R78" s="47">
        <f>SUM(C78:Q78)</f>
        <v>100000</v>
      </c>
    </row>
    <row r="79" spans="1:18" ht="15" thickTop="1"/>
    <row r="82" spans="1:20" s="38" customFormat="1" ht="14.1" customHeight="1">
      <c r="A82" s="39" t="s">
        <v>93</v>
      </c>
      <c r="B82" s="360" t="s">
        <v>70</v>
      </c>
      <c r="C82" s="357" t="s">
        <v>71</v>
      </c>
      <c r="D82" s="357"/>
      <c r="E82" s="357"/>
      <c r="F82" s="60" t="s">
        <v>72</v>
      </c>
      <c r="G82" s="357" t="s">
        <v>73</v>
      </c>
      <c r="H82" s="357"/>
      <c r="I82" s="357" t="s">
        <v>74</v>
      </c>
      <c r="J82" s="357"/>
      <c r="K82" s="60" t="s">
        <v>75</v>
      </c>
      <c r="L82" s="357" t="s">
        <v>76</v>
      </c>
      <c r="M82" s="357"/>
      <c r="N82" s="357" t="s">
        <v>77</v>
      </c>
      <c r="O82" s="357"/>
      <c r="P82" s="363" t="s">
        <v>91</v>
      </c>
      <c r="Q82" s="364"/>
      <c r="R82" s="358" t="s">
        <v>14</v>
      </c>
    </row>
    <row r="83" spans="1:20" s="38" customFormat="1" ht="14.1" customHeight="1">
      <c r="A83" s="40" t="s">
        <v>94</v>
      </c>
      <c r="B83" s="360"/>
      <c r="C83" s="60" t="s">
        <v>78</v>
      </c>
      <c r="D83" s="60" t="s">
        <v>89</v>
      </c>
      <c r="E83" s="60" t="s">
        <v>79</v>
      </c>
      <c r="F83" s="60" t="s">
        <v>80</v>
      </c>
      <c r="G83" s="60" t="s">
        <v>81</v>
      </c>
      <c r="H83" s="60" t="s">
        <v>82</v>
      </c>
      <c r="I83" s="60" t="s">
        <v>83</v>
      </c>
      <c r="J83" s="60" t="s">
        <v>84</v>
      </c>
      <c r="K83" s="60" t="s">
        <v>90</v>
      </c>
      <c r="L83" s="60" t="s">
        <v>85</v>
      </c>
      <c r="M83" s="60" t="s">
        <v>86</v>
      </c>
      <c r="N83" s="60" t="s">
        <v>87</v>
      </c>
      <c r="O83" s="60" t="s">
        <v>88</v>
      </c>
      <c r="P83" s="60" t="s">
        <v>300</v>
      </c>
      <c r="Q83" s="152" t="s">
        <v>92</v>
      </c>
      <c r="R83" s="359"/>
    </row>
    <row r="84" spans="1:20" ht="14.1" customHeight="1">
      <c r="A84" s="65" t="s">
        <v>275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20" ht="14.1" customHeight="1">
      <c r="A85" s="67" t="s">
        <v>276</v>
      </c>
      <c r="B85" s="41"/>
      <c r="C85" s="41">
        <v>0</v>
      </c>
      <c r="D85" s="41"/>
      <c r="E85" s="41"/>
      <c r="F85" s="41"/>
      <c r="G85" s="41">
        <v>0</v>
      </c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20" ht="14.1" customHeight="1">
      <c r="A86" s="63" t="s">
        <v>277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20" ht="14.1" customHeight="1">
      <c r="A87" s="63" t="s">
        <v>278</v>
      </c>
      <c r="B87" s="44"/>
      <c r="C87" s="44">
        <v>0</v>
      </c>
      <c r="D87" s="44"/>
      <c r="E87" s="44"/>
      <c r="F87" s="44"/>
      <c r="G87" s="44">
        <v>0</v>
      </c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20" ht="14.1" customHeight="1">
      <c r="A88" s="62" t="s">
        <v>279</v>
      </c>
      <c r="B88" s="44"/>
      <c r="C88" s="44"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20" ht="14.1" customHeight="1">
      <c r="A89" s="63" t="s">
        <v>280</v>
      </c>
      <c r="B89" s="45"/>
      <c r="C89" s="45">
        <v>0</v>
      </c>
      <c r="D89" s="45"/>
      <c r="E89" s="45"/>
      <c r="F89" s="45"/>
      <c r="G89" s="45">
        <v>0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20" ht="14.1" customHeight="1">
      <c r="A90" s="63" t="s">
        <v>30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20" ht="14.1" customHeight="1" thickBot="1">
      <c r="A91" s="64" t="s">
        <v>31</v>
      </c>
      <c r="B91" s="35"/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150"/>
      <c r="R91" s="47">
        <f>SUM(C91:P91)</f>
        <v>0</v>
      </c>
    </row>
    <row r="92" spans="1:20" ht="14.1" customHeight="1" thickTop="1">
      <c r="A92" s="65" t="s">
        <v>281</v>
      </c>
      <c r="B92" s="48"/>
      <c r="C92" s="48"/>
      <c r="D92" s="48"/>
      <c r="E92" s="48"/>
      <c r="F92" s="48"/>
      <c r="G92" s="48"/>
      <c r="H92" s="48"/>
      <c r="I92" s="48"/>
      <c r="J92" s="58"/>
      <c r="K92" s="48"/>
      <c r="L92" s="48"/>
      <c r="M92" s="48"/>
      <c r="N92" s="48"/>
      <c r="O92" s="49"/>
      <c r="P92" s="48"/>
      <c r="Q92" s="48"/>
      <c r="R92" s="49"/>
    </row>
    <row r="93" spans="1:20" ht="14.1" customHeight="1">
      <c r="A93" s="63" t="s">
        <v>282</v>
      </c>
      <c r="B93" s="50"/>
      <c r="C93" s="50"/>
      <c r="D93" s="50"/>
      <c r="E93" s="50"/>
      <c r="F93" s="50"/>
      <c r="G93" s="50"/>
      <c r="H93" s="50"/>
      <c r="I93" s="50"/>
      <c r="J93" s="56"/>
      <c r="K93" s="50"/>
      <c r="L93" s="50"/>
      <c r="M93" s="50"/>
      <c r="N93" s="50"/>
      <c r="O93" s="44"/>
      <c r="P93" s="50"/>
      <c r="Q93" s="50"/>
      <c r="R93" s="44"/>
    </row>
    <row r="94" spans="1:20" ht="14.1" customHeight="1">
      <c r="A94" s="63" t="s">
        <v>283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20" ht="14.1" customHeight="1">
      <c r="A95" s="63" t="s">
        <v>284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  <c r="T95" s="37">
        <v>3</v>
      </c>
    </row>
    <row r="96" spans="1:20" ht="14.1" customHeight="1">
      <c r="A96" s="63" t="s">
        <v>285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3" t="s">
        <v>286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44"/>
      <c r="P97" s="50"/>
      <c r="Q97" s="50"/>
      <c r="R97" s="44"/>
    </row>
    <row r="98" spans="1:18" ht="14.1" customHeight="1">
      <c r="A98" s="67" t="s">
        <v>287</v>
      </c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7"/>
      <c r="P98" s="56"/>
      <c r="Q98" s="56"/>
      <c r="R98" s="57"/>
    </row>
    <row r="99" spans="1:18" ht="14.1" customHeight="1">
      <c r="A99" s="63" t="s">
        <v>288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44"/>
      <c r="P99" s="50"/>
      <c r="Q99" s="50"/>
      <c r="R99" s="44"/>
    </row>
    <row r="100" spans="1:18" ht="14.1" customHeight="1">
      <c r="A100" s="67" t="s">
        <v>289</v>
      </c>
      <c r="B100" s="51"/>
      <c r="C100" s="51">
        <v>0</v>
      </c>
      <c r="D100" s="51"/>
      <c r="E100" s="51"/>
      <c r="F100" s="51"/>
      <c r="G100" s="51">
        <v>0</v>
      </c>
      <c r="H100" s="118"/>
      <c r="I100" s="51">
        <v>0</v>
      </c>
      <c r="J100" s="51"/>
      <c r="K100" s="51"/>
      <c r="L100" s="51"/>
      <c r="M100" s="51"/>
      <c r="N100" s="51"/>
      <c r="O100" s="41"/>
      <c r="P100" s="51"/>
      <c r="Q100" s="51"/>
      <c r="R100" s="171">
        <f>SUM(C100:Q100)</f>
        <v>0</v>
      </c>
    </row>
    <row r="101" spans="1:18" ht="14.1" customHeight="1">
      <c r="A101" s="63" t="s">
        <v>30</v>
      </c>
      <c r="B101" s="35"/>
      <c r="C101" s="35">
        <f>SUM(C100)</f>
        <v>0</v>
      </c>
      <c r="D101" s="35">
        <v>0</v>
      </c>
      <c r="E101" s="35">
        <v>0</v>
      </c>
      <c r="F101" s="35">
        <v>0</v>
      </c>
      <c r="G101" s="46">
        <f>SUM(G100)</f>
        <v>0</v>
      </c>
      <c r="H101" s="35">
        <v>0</v>
      </c>
      <c r="I101" s="35">
        <f>SUM(I100)</f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/>
      <c r="R101" s="46">
        <f>SUM(C101:Q101)</f>
        <v>0</v>
      </c>
    </row>
    <row r="102" spans="1:18" ht="14.1" customHeight="1" thickBot="1">
      <c r="A102" s="64" t="s">
        <v>31</v>
      </c>
      <c r="B102" s="66"/>
      <c r="C102" s="66">
        <f>30000</f>
        <v>30000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f>20000</f>
        <v>20000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66"/>
      <c r="R102" s="47">
        <f>SUM(C102:Q102)</f>
        <v>50000</v>
      </c>
    </row>
    <row r="103" spans="1:18" ht="14.1" customHeight="1" thickTop="1">
      <c r="A103" s="67" t="s">
        <v>290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7"/>
      <c r="O103" s="57"/>
      <c r="P103" s="57"/>
      <c r="Q103" s="57"/>
      <c r="R103" s="58"/>
    </row>
    <row r="104" spans="1:18" ht="14.1" customHeight="1">
      <c r="A104" s="67" t="s">
        <v>291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7" t="s">
        <v>292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7"/>
      <c r="P105" s="56"/>
      <c r="Q105" s="56"/>
      <c r="R105" s="57"/>
    </row>
    <row r="106" spans="1:18" ht="14.1" customHeight="1">
      <c r="A106" s="63" t="s">
        <v>293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44"/>
      <c r="P106" s="50"/>
      <c r="Q106" s="50"/>
      <c r="R106" s="44"/>
    </row>
    <row r="107" spans="1:18" ht="14.1" customHeight="1">
      <c r="A107" s="63" t="s">
        <v>30</v>
      </c>
      <c r="B107" s="35"/>
      <c r="C107" s="35">
        <f>SUM(C105:C106)</f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/>
      <c r="R107" s="35">
        <f>SUM(C107:P107)</f>
        <v>0</v>
      </c>
    </row>
    <row r="108" spans="1:18" ht="14.1" customHeight="1" thickBot="1">
      <c r="A108" s="64" t="s">
        <v>31</v>
      </c>
      <c r="B108" s="66"/>
      <c r="C108" s="66">
        <v>0</v>
      </c>
      <c r="D108" s="66">
        <v>0</v>
      </c>
      <c r="E108" s="66">
        <v>0</v>
      </c>
      <c r="F108" s="66">
        <v>0</v>
      </c>
      <c r="G108" s="66">
        <v>0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0</v>
      </c>
      <c r="N108" s="66">
        <v>0</v>
      </c>
      <c r="O108" s="66">
        <v>0</v>
      </c>
      <c r="P108" s="66">
        <v>0</v>
      </c>
      <c r="Q108" s="66"/>
      <c r="R108" s="47">
        <f>SUM(C108:P108)</f>
        <v>0</v>
      </c>
    </row>
    <row r="109" spans="1:18" ht="14.1" customHeight="1" thickTop="1">
      <c r="A109" s="67" t="s">
        <v>294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/>
      <c r="N109" s="56"/>
      <c r="O109" s="58"/>
      <c r="P109" s="56"/>
      <c r="Q109" s="56"/>
      <c r="R109" s="44"/>
    </row>
    <row r="110" spans="1:18" ht="14.1" customHeight="1">
      <c r="A110" s="67" t="s">
        <v>295</v>
      </c>
      <c r="B110" s="44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44"/>
      <c r="P110" s="50"/>
      <c r="Q110" s="50"/>
      <c r="R110" s="44">
        <f>SUM(C110:Q110)</f>
        <v>0</v>
      </c>
    </row>
    <row r="111" spans="1:18" ht="14.1" customHeight="1">
      <c r="A111" s="67" t="s">
        <v>296</v>
      </c>
      <c r="B111" s="51"/>
      <c r="C111" s="50">
        <v>0</v>
      </c>
      <c r="D111" s="50"/>
      <c r="E111" s="50"/>
      <c r="F111" s="50"/>
      <c r="G111" s="50"/>
      <c r="H111" s="50">
        <v>0</v>
      </c>
      <c r="I111" s="50"/>
      <c r="J111" s="50"/>
      <c r="K111" s="50"/>
      <c r="L111" s="50"/>
      <c r="M111" s="50"/>
      <c r="N111" s="50"/>
      <c r="O111" s="50">
        <v>0</v>
      </c>
      <c r="P111" s="44"/>
      <c r="Q111" s="44"/>
      <c r="R111" s="44">
        <f>SUM(C111:P111)</f>
        <v>0</v>
      </c>
    </row>
    <row r="112" spans="1:18" ht="14.1" customHeight="1">
      <c r="A112" s="63" t="s">
        <v>297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30</v>
      </c>
      <c r="B113" s="35"/>
      <c r="C113" s="35">
        <f>SUM(C110:C112)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f>SUM(M109:M112)</f>
        <v>0</v>
      </c>
      <c r="N113" s="35">
        <f>SUM(N111:N112)</f>
        <v>0</v>
      </c>
      <c r="O113" s="35">
        <f>SUM(O111:O112)</f>
        <v>0</v>
      </c>
      <c r="P113" s="35">
        <f>SUM(P109:P112)</f>
        <v>0</v>
      </c>
      <c r="Q113" s="35"/>
      <c r="R113" s="35">
        <f>SUM(C113:P113)</f>
        <v>0</v>
      </c>
    </row>
    <row r="114" spans="1:18" ht="14.1" customHeight="1" thickBot="1">
      <c r="A114" s="64" t="s">
        <v>31</v>
      </c>
      <c r="B114" s="66"/>
      <c r="C114" s="66">
        <v>0</v>
      </c>
      <c r="D114" s="66">
        <v>0</v>
      </c>
      <c r="E114" s="66">
        <v>0</v>
      </c>
      <c r="F114" s="66">
        <v>0</v>
      </c>
      <c r="G114" s="66">
        <v>0</v>
      </c>
      <c r="H114" s="66">
        <v>0</v>
      </c>
      <c r="I114" s="66">
        <v>0</v>
      </c>
      <c r="J114" s="66">
        <v>0</v>
      </c>
      <c r="K114" s="66">
        <v>0</v>
      </c>
      <c r="L114" s="66">
        <v>0</v>
      </c>
      <c r="M114" s="66">
        <f>300000</f>
        <v>300000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300000</v>
      </c>
    </row>
    <row r="115" spans="1:18" ht="14.1" customHeight="1" thickTop="1">
      <c r="A115" s="67" t="s">
        <v>298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299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30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31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30</v>
      </c>
      <c r="B119" s="46">
        <f>SUM(B14)</f>
        <v>0</v>
      </c>
      <c r="C119" s="35">
        <f>SUM(C23+C29+C34+C47+C55+C62+C77+C90+C101+C107++C113)</f>
        <v>0</v>
      </c>
      <c r="D119" s="117">
        <f>SUM(D62)</f>
        <v>0</v>
      </c>
      <c r="E119" s="117">
        <f>SUM(E23+E29+E34+E47+E55+E62+E77+E90+E101+E107+E113)</f>
        <v>0</v>
      </c>
      <c r="F119" s="117">
        <f>SUM(F62)</f>
        <v>0</v>
      </c>
      <c r="G119" s="117">
        <f>SUM(G29+G47+G55+G62+G77+G90+G101+G107+G113)</f>
        <v>0</v>
      </c>
      <c r="H119" s="117">
        <f>SUM(H47+H62+H113)</f>
        <v>0</v>
      </c>
      <c r="I119" s="117">
        <f>SUM(I47+I55+I62+I77+I90+I101+I107+I113)</f>
        <v>0</v>
      </c>
      <c r="J119" s="117">
        <f>SUM(J47+J55+J62+J77+J90+J101+J107+J113)</f>
        <v>0</v>
      </c>
      <c r="K119" s="117">
        <v>0</v>
      </c>
      <c r="L119" s="117">
        <f>SUM(L29+L34+L47+L55+L62+L77+L90+L101+L107+L113)</f>
        <v>0</v>
      </c>
      <c r="M119" s="117">
        <v>0</v>
      </c>
      <c r="N119" s="117">
        <f>SUM(N62)</f>
        <v>0</v>
      </c>
      <c r="O119" s="117">
        <f>SUM(O14+O23+O29+O34+O47+O55+O62+O77+O90+O101+O107+O113)</f>
        <v>0</v>
      </c>
      <c r="P119" s="117">
        <v>0</v>
      </c>
      <c r="Q119" s="117"/>
      <c r="R119" s="46">
        <f>SUM(B119:Q119)</f>
        <v>0</v>
      </c>
    </row>
    <row r="120" spans="1:18" ht="14.1" customHeight="1" thickBot="1">
      <c r="A120" s="64" t="s">
        <v>31</v>
      </c>
      <c r="B120" s="47">
        <f>210000+90000</f>
        <v>300000</v>
      </c>
      <c r="C120" s="66">
        <f>101900-210000</f>
        <v>-108100</v>
      </c>
      <c r="D120" s="66">
        <f>-30000</f>
        <v>-30000</v>
      </c>
      <c r="E120" s="66">
        <v>0</v>
      </c>
      <c r="F120" s="66">
        <v>0</v>
      </c>
      <c r="G120" s="66">
        <f>-70000</f>
        <v>-70000</v>
      </c>
      <c r="H120" s="66">
        <f>70000</f>
        <v>70000</v>
      </c>
      <c r="I120" s="66">
        <v>0</v>
      </c>
      <c r="J120" s="66">
        <f>-21900</f>
        <v>-21900</v>
      </c>
      <c r="K120" s="66">
        <v>0</v>
      </c>
      <c r="L120" s="66">
        <f>-90000</f>
        <v>-90000</v>
      </c>
      <c r="M120" s="66">
        <v>0</v>
      </c>
      <c r="N120" s="66">
        <v>0</v>
      </c>
      <c r="O120" s="66">
        <f>-50000</f>
        <v>-50000</v>
      </c>
      <c r="P120" s="66">
        <v>0</v>
      </c>
      <c r="Q120" s="66"/>
      <c r="R120" s="47">
        <f>SUM(B120:Q120)</f>
        <v>0</v>
      </c>
    </row>
    <row r="121" spans="1:18" ht="15" thickTop="1"/>
  </sheetData>
  <mergeCells count="28">
    <mergeCell ref="B42:B43"/>
    <mergeCell ref="C42:E42"/>
    <mergeCell ref="I42:J42"/>
    <mergeCell ref="L42:M42"/>
    <mergeCell ref="G42:H42"/>
    <mergeCell ref="A1:R1"/>
    <mergeCell ref="A2:R2"/>
    <mergeCell ref="N6:O6"/>
    <mergeCell ref="B6:B7"/>
    <mergeCell ref="C6:E6"/>
    <mergeCell ref="A4:R4"/>
    <mergeCell ref="G6:H6"/>
    <mergeCell ref="L82:M82"/>
    <mergeCell ref="N82:O82"/>
    <mergeCell ref="P6:Q6"/>
    <mergeCell ref="A3:R3"/>
    <mergeCell ref="P82:Q82"/>
    <mergeCell ref="B82:B83"/>
    <mergeCell ref="R6:R7"/>
    <mergeCell ref="R42:R43"/>
    <mergeCell ref="R82:R83"/>
    <mergeCell ref="N42:O42"/>
    <mergeCell ref="C82:E82"/>
    <mergeCell ref="I82:J82"/>
    <mergeCell ref="I6:J6"/>
    <mergeCell ref="L6:M6"/>
    <mergeCell ref="G82:H82"/>
    <mergeCell ref="P42:Q42"/>
  </mergeCells>
  <phoneticPr fontId="2" type="noConversion"/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120"/>
  <sheetViews>
    <sheetView view="pageBreakPreview" zoomScaleSheetLayoutView="100" workbookViewId="0">
      <selection activeCell="J18" sqref="J18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61" t="s">
        <v>69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</row>
    <row r="2" spans="1:18" ht="16.5">
      <c r="A2" s="361" t="s">
        <v>397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</row>
    <row r="3" spans="1:18" ht="16.5">
      <c r="A3" s="362" t="s">
        <v>490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</row>
    <row r="4" spans="1:18" s="90" customFormat="1">
      <c r="Q4" s="151"/>
    </row>
    <row r="5" spans="1:18" s="38" customFormat="1">
      <c r="A5" s="39" t="s">
        <v>93</v>
      </c>
      <c r="B5" s="360" t="s">
        <v>70</v>
      </c>
      <c r="C5" s="357" t="s">
        <v>71</v>
      </c>
      <c r="D5" s="357"/>
      <c r="E5" s="357"/>
      <c r="F5" s="60" t="s">
        <v>72</v>
      </c>
      <c r="G5" s="357" t="s">
        <v>73</v>
      </c>
      <c r="H5" s="357"/>
      <c r="I5" s="357" t="s">
        <v>74</v>
      </c>
      <c r="J5" s="357"/>
      <c r="K5" s="60" t="s">
        <v>75</v>
      </c>
      <c r="L5" s="357" t="s">
        <v>76</v>
      </c>
      <c r="M5" s="357"/>
      <c r="N5" s="357" t="s">
        <v>77</v>
      </c>
      <c r="O5" s="357"/>
      <c r="P5" s="363" t="s">
        <v>91</v>
      </c>
      <c r="Q5" s="364"/>
      <c r="R5" s="358" t="s">
        <v>14</v>
      </c>
    </row>
    <row r="6" spans="1:18" s="38" customFormat="1">
      <c r="A6" s="40" t="s">
        <v>94</v>
      </c>
      <c r="B6" s="360"/>
      <c r="C6" s="60" t="s">
        <v>78</v>
      </c>
      <c r="D6" s="60" t="s">
        <v>89</v>
      </c>
      <c r="E6" s="60" t="s">
        <v>79</v>
      </c>
      <c r="F6" s="60" t="s">
        <v>80</v>
      </c>
      <c r="G6" s="60" t="s">
        <v>81</v>
      </c>
      <c r="H6" s="60" t="s">
        <v>82</v>
      </c>
      <c r="I6" s="60" t="s">
        <v>83</v>
      </c>
      <c r="J6" s="60" t="s">
        <v>84</v>
      </c>
      <c r="K6" s="60" t="s">
        <v>90</v>
      </c>
      <c r="L6" s="60" t="s">
        <v>85</v>
      </c>
      <c r="M6" s="60" t="s">
        <v>86</v>
      </c>
      <c r="N6" s="60" t="s">
        <v>87</v>
      </c>
      <c r="O6" s="60" t="s">
        <v>88</v>
      </c>
      <c r="P6" s="60" t="s">
        <v>300</v>
      </c>
      <c r="Q6" s="152" t="s">
        <v>92</v>
      </c>
      <c r="R6" s="359"/>
    </row>
    <row r="7" spans="1:18">
      <c r="A7" s="61" t="s">
        <v>230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231</v>
      </c>
      <c r="B8" s="41">
        <v>0</v>
      </c>
      <c r="C8" s="41"/>
      <c r="D8" s="41"/>
      <c r="E8" s="41" t="s">
        <v>228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232</v>
      </c>
      <c r="B9" s="44">
        <v>0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233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234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235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31</v>
      </c>
      <c r="B14" s="47"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>
      <c r="A15" s="65" t="s">
        <v>236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237</v>
      </c>
      <c r="B16" s="50"/>
      <c r="C16" s="44">
        <v>0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238</v>
      </c>
      <c r="B17" s="51"/>
      <c r="C17" s="51">
        <v>0</v>
      </c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239</v>
      </c>
      <c r="B18" s="50"/>
      <c r="C18" s="50">
        <v>0</v>
      </c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240</v>
      </c>
      <c r="B19" s="50"/>
      <c r="C19" s="44">
        <v>0</v>
      </c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241</v>
      </c>
      <c r="B20" s="51"/>
      <c r="C20" s="51">
        <v>0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242</v>
      </c>
      <c r="B21" s="50"/>
      <c r="C21" s="44">
        <v>0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30</v>
      </c>
      <c r="B22" s="35"/>
      <c r="C22" s="53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31</v>
      </c>
      <c r="B23" s="66"/>
      <c r="C23" s="54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244</v>
      </c>
      <c r="B25" s="50"/>
      <c r="C25" s="50">
        <v>0</v>
      </c>
      <c r="D25" s="50"/>
      <c r="E25" s="50">
        <v>0</v>
      </c>
      <c r="F25" s="50"/>
      <c r="G25" s="50">
        <v>0</v>
      </c>
      <c r="H25" s="50"/>
      <c r="I25" s="50"/>
      <c r="J25" s="50"/>
      <c r="K25" s="50"/>
      <c r="L25" s="50">
        <v>0</v>
      </c>
      <c r="M25" s="50"/>
      <c r="N25" s="50"/>
      <c r="O25" s="44"/>
      <c r="P25" s="50"/>
      <c r="Q25" s="50"/>
      <c r="R25" s="44">
        <f>SUM(C25:P25)</f>
        <v>0</v>
      </c>
    </row>
    <row r="26" spans="1:18">
      <c r="A26" s="63" t="s">
        <v>245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246</v>
      </c>
      <c r="B27" s="51"/>
      <c r="C27" s="51">
        <v>0</v>
      </c>
      <c r="D27" s="51"/>
      <c r="E27" s="51">
        <v>0</v>
      </c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/>
    </row>
    <row r="28" spans="1:18">
      <c r="A28" s="63" t="s">
        <v>30</v>
      </c>
      <c r="B28" s="35"/>
      <c r="C28" s="53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31</v>
      </c>
      <c r="B29" s="66"/>
      <c r="C29" s="54">
        <v>0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243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247</v>
      </c>
      <c r="B31" s="50"/>
      <c r="C31" s="50">
        <v>0</v>
      </c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248</v>
      </c>
      <c r="B32" s="52"/>
      <c r="C32" s="51"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30</v>
      </c>
      <c r="B33" s="35"/>
      <c r="C33" s="53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31</v>
      </c>
      <c r="B34" s="66"/>
      <c r="C34" s="47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0"/>
    </row>
    <row r="41" spans="1:18" s="38" customFormat="1">
      <c r="A41" s="39" t="s">
        <v>93</v>
      </c>
      <c r="B41" s="360" t="s">
        <v>70</v>
      </c>
      <c r="C41" s="357" t="s">
        <v>71</v>
      </c>
      <c r="D41" s="357"/>
      <c r="E41" s="357"/>
      <c r="F41" s="60" t="s">
        <v>72</v>
      </c>
      <c r="G41" s="357" t="s">
        <v>73</v>
      </c>
      <c r="H41" s="357"/>
      <c r="I41" s="357" t="s">
        <v>74</v>
      </c>
      <c r="J41" s="357"/>
      <c r="K41" s="60" t="s">
        <v>75</v>
      </c>
      <c r="L41" s="357" t="s">
        <v>76</v>
      </c>
      <c r="M41" s="357"/>
      <c r="N41" s="357" t="s">
        <v>77</v>
      </c>
      <c r="O41" s="357"/>
      <c r="P41" s="363" t="s">
        <v>91</v>
      </c>
      <c r="Q41" s="364"/>
      <c r="R41" s="358" t="s">
        <v>14</v>
      </c>
    </row>
    <row r="42" spans="1:18" s="38" customFormat="1">
      <c r="A42" s="40" t="s">
        <v>94</v>
      </c>
      <c r="B42" s="360"/>
      <c r="C42" s="60" t="s">
        <v>78</v>
      </c>
      <c r="D42" s="60" t="s">
        <v>89</v>
      </c>
      <c r="E42" s="60" t="s">
        <v>79</v>
      </c>
      <c r="F42" s="60" t="s">
        <v>80</v>
      </c>
      <c r="G42" s="60" t="s">
        <v>81</v>
      </c>
      <c r="H42" s="60" t="s">
        <v>82</v>
      </c>
      <c r="I42" s="60" t="s">
        <v>83</v>
      </c>
      <c r="J42" s="60" t="s">
        <v>84</v>
      </c>
      <c r="K42" s="60" t="s">
        <v>90</v>
      </c>
      <c r="L42" s="60" t="s">
        <v>85</v>
      </c>
      <c r="M42" s="60" t="s">
        <v>86</v>
      </c>
      <c r="N42" s="60" t="s">
        <v>87</v>
      </c>
      <c r="O42" s="60" t="s">
        <v>88</v>
      </c>
      <c r="P42" s="60" t="s">
        <v>300</v>
      </c>
      <c r="Q42" s="152" t="s">
        <v>92</v>
      </c>
      <c r="R42" s="359"/>
    </row>
    <row r="43" spans="1:18">
      <c r="A43" s="65" t="s">
        <v>243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249</v>
      </c>
      <c r="B44" s="44"/>
      <c r="C44" s="44">
        <v>0</v>
      </c>
      <c r="D44" s="44"/>
      <c r="E44" s="44">
        <v>0</v>
      </c>
      <c r="F44" s="44"/>
      <c r="G44" s="44">
        <v>0</v>
      </c>
      <c r="H44" s="44">
        <v>0</v>
      </c>
      <c r="I44" s="44">
        <v>0</v>
      </c>
      <c r="J44" s="44"/>
      <c r="K44" s="44"/>
      <c r="L44" s="44">
        <v>0</v>
      </c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250</v>
      </c>
      <c r="B45" s="41"/>
      <c r="C45" s="41">
        <v>0</v>
      </c>
      <c r="D45" s="41"/>
      <c r="E45" s="41">
        <v>0</v>
      </c>
      <c r="F45" s="41"/>
      <c r="G45" s="41"/>
      <c r="H45" s="41"/>
      <c r="I45" s="41"/>
      <c r="J45" s="41"/>
      <c r="K45" s="41"/>
      <c r="L45" s="41">
        <v>0</v>
      </c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30</v>
      </c>
      <c r="B46" s="35"/>
      <c r="C46" s="46">
        <v>0</v>
      </c>
      <c r="D46" s="35">
        <v>0</v>
      </c>
      <c r="E46" s="35">
        <v>0</v>
      </c>
      <c r="F46" s="35">
        <v>0</v>
      </c>
      <c r="G46" s="35">
        <f>SUM(G44)</f>
        <v>0</v>
      </c>
      <c r="H46" s="35">
        <f>SUM(H44:H45)</f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31</v>
      </c>
      <c r="B47" s="66"/>
      <c r="C47" s="47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Top="1">
      <c r="A48" s="65" t="s">
        <v>251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252</v>
      </c>
      <c r="B49" s="50"/>
      <c r="C49" s="50">
        <v>0</v>
      </c>
      <c r="D49" s="50"/>
      <c r="E49" s="50"/>
      <c r="F49" s="50"/>
      <c r="G49" s="50"/>
      <c r="H49" s="50"/>
      <c r="I49" s="50" t="s">
        <v>228</v>
      </c>
      <c r="J49" s="50"/>
      <c r="K49" s="50"/>
      <c r="L49" s="50">
        <v>0</v>
      </c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253</v>
      </c>
      <c r="B50" s="51"/>
      <c r="C50" s="51">
        <v>0</v>
      </c>
      <c r="D50" s="51"/>
      <c r="E50" s="51">
        <v>0</v>
      </c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254</v>
      </c>
      <c r="B51" s="50"/>
      <c r="C51" s="50">
        <v>0</v>
      </c>
      <c r="D51" s="50"/>
      <c r="E51" s="50">
        <v>0</v>
      </c>
      <c r="F51" s="50"/>
      <c r="G51" s="50">
        <v>0</v>
      </c>
      <c r="H51" s="50"/>
      <c r="I51" s="50"/>
      <c r="J51" s="50"/>
      <c r="K51" s="50"/>
      <c r="L51" s="50">
        <v>0</v>
      </c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255</v>
      </c>
      <c r="B52" s="50"/>
      <c r="C52" s="50">
        <v>0</v>
      </c>
      <c r="D52" s="50"/>
      <c r="E52" s="50"/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>
      <c r="A53" s="91" t="s">
        <v>256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>
      <c r="A54" s="63" t="s">
        <v>30</v>
      </c>
      <c r="B54" s="35"/>
      <c r="C54" s="53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31</v>
      </c>
      <c r="B55" s="66"/>
      <c r="C55" s="54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257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 t="s">
        <v>484</v>
      </c>
      <c r="M56" s="56"/>
      <c r="N56" s="57"/>
      <c r="O56" s="58"/>
      <c r="P56" s="57"/>
      <c r="Q56" s="57"/>
      <c r="R56" s="58"/>
    </row>
    <row r="57" spans="1:18">
      <c r="A57" s="67" t="s">
        <v>258</v>
      </c>
      <c r="B57" s="173" t="s">
        <v>379</v>
      </c>
      <c r="C57" s="56">
        <v>0</v>
      </c>
      <c r="D57" s="56"/>
      <c r="E57" s="56">
        <v>0</v>
      </c>
      <c r="F57" s="56"/>
      <c r="G57" s="56">
        <v>0</v>
      </c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259</v>
      </c>
      <c r="B58" s="50"/>
      <c r="C58" s="50">
        <v>0</v>
      </c>
      <c r="D58" s="50"/>
      <c r="E58" s="50" t="s">
        <v>394</v>
      </c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260</v>
      </c>
      <c r="B59" s="50"/>
      <c r="C59" s="50">
        <v>0</v>
      </c>
      <c r="D59" s="50"/>
      <c r="E59" s="50">
        <v>0</v>
      </c>
      <c r="F59" s="50">
        <v>0</v>
      </c>
      <c r="G59" s="50">
        <v>0</v>
      </c>
      <c r="H59" s="50">
        <v>0</v>
      </c>
      <c r="I59" s="50"/>
      <c r="J59" s="50">
        <v>0</v>
      </c>
      <c r="K59" s="50"/>
      <c r="L59" s="50"/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261</v>
      </c>
      <c r="B60" s="50"/>
      <c r="C60" s="50">
        <v>0</v>
      </c>
      <c r="D60" s="50"/>
      <c r="E60" s="50">
        <v>0</v>
      </c>
      <c r="F60" s="50"/>
      <c r="G60" s="50">
        <v>0</v>
      </c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30</v>
      </c>
      <c r="B61" s="35"/>
      <c r="C61" s="53"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SUM(G57)</f>
        <v>0</v>
      </c>
      <c r="H61" s="35">
        <v>0</v>
      </c>
      <c r="I61" s="35">
        <v>0</v>
      </c>
      <c r="J61" s="35">
        <v>0</v>
      </c>
      <c r="K61" s="35">
        <v>0</v>
      </c>
      <c r="L61" s="35">
        <f>SUM(L57:L60)</f>
        <v>0</v>
      </c>
      <c r="M61" s="35">
        <v>0</v>
      </c>
      <c r="N61" s="35"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31</v>
      </c>
      <c r="B62" s="66"/>
      <c r="C62" s="54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f>SUM(L61)</f>
        <v>0</v>
      </c>
      <c r="M62" s="66">
        <v>0</v>
      </c>
      <c r="N62" s="66">
        <v>0</v>
      </c>
      <c r="O62" s="66">
        <v>0</v>
      </c>
      <c r="P62" s="66">
        <v>0</v>
      </c>
      <c r="Q62" s="66"/>
      <c r="R62" s="47">
        <f>SUM(C62:Q62)</f>
        <v>0</v>
      </c>
    </row>
    <row r="63" spans="1:18" ht="15" thickTop="1">
      <c r="A63" s="67" t="s">
        <v>262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263</v>
      </c>
      <c r="B64" s="56"/>
      <c r="C64" s="56">
        <v>0</v>
      </c>
      <c r="D64" s="56"/>
      <c r="E64" s="56">
        <v>0</v>
      </c>
      <c r="F64" s="56"/>
      <c r="G64" s="56">
        <v>0</v>
      </c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264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265</v>
      </c>
      <c r="B66" s="50"/>
      <c r="C66" s="50"/>
      <c r="D66" s="50"/>
      <c r="E66" s="50">
        <v>0</v>
      </c>
      <c r="F66" s="50"/>
      <c r="G66" s="50"/>
      <c r="H66" s="50">
        <v>0</v>
      </c>
      <c r="I66" s="50"/>
      <c r="J66" s="50"/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266</v>
      </c>
      <c r="B67" s="50"/>
      <c r="C67" s="50"/>
      <c r="D67" s="50"/>
      <c r="E67" s="50"/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267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268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269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/>
    </row>
    <row r="71" spans="1:18">
      <c r="A71" s="67" t="s">
        <v>270</v>
      </c>
      <c r="B71" s="50"/>
      <c r="C71" s="50">
        <v>0</v>
      </c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271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272</v>
      </c>
      <c r="B73" s="50"/>
      <c r="C73" s="50">
        <v>0</v>
      </c>
      <c r="D73" s="50"/>
      <c r="E73" s="50">
        <v>0</v>
      </c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SUM(C73:E73)</f>
        <v>0</v>
      </c>
    </row>
    <row r="74" spans="1:18">
      <c r="A74" s="67" t="s">
        <v>273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/>
    </row>
    <row r="75" spans="1:18">
      <c r="A75" s="67" t="s">
        <v>274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30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31</v>
      </c>
      <c r="B77" s="66"/>
      <c r="C77" s="54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93</v>
      </c>
      <c r="B81" s="360" t="s">
        <v>70</v>
      </c>
      <c r="C81" s="357" t="s">
        <v>71</v>
      </c>
      <c r="D81" s="357"/>
      <c r="E81" s="357"/>
      <c r="F81" s="60" t="s">
        <v>72</v>
      </c>
      <c r="G81" s="357" t="s">
        <v>73</v>
      </c>
      <c r="H81" s="357"/>
      <c r="I81" s="357" t="s">
        <v>74</v>
      </c>
      <c r="J81" s="357"/>
      <c r="K81" s="60" t="s">
        <v>75</v>
      </c>
      <c r="L81" s="357" t="s">
        <v>76</v>
      </c>
      <c r="M81" s="357"/>
      <c r="N81" s="357" t="s">
        <v>77</v>
      </c>
      <c r="O81" s="357"/>
      <c r="P81" s="363" t="s">
        <v>91</v>
      </c>
      <c r="Q81" s="364"/>
      <c r="R81" s="358" t="s">
        <v>14</v>
      </c>
    </row>
    <row r="82" spans="1:18" s="38" customFormat="1" ht="14.1" customHeight="1">
      <c r="A82" s="40" t="s">
        <v>94</v>
      </c>
      <c r="B82" s="360"/>
      <c r="C82" s="60" t="s">
        <v>78</v>
      </c>
      <c r="D82" s="60" t="s">
        <v>89</v>
      </c>
      <c r="E82" s="60" t="s">
        <v>79</v>
      </c>
      <c r="F82" s="60" t="s">
        <v>80</v>
      </c>
      <c r="G82" s="60" t="s">
        <v>81</v>
      </c>
      <c r="H82" s="60" t="s">
        <v>82</v>
      </c>
      <c r="I82" s="60" t="s">
        <v>83</v>
      </c>
      <c r="J82" s="60" t="s">
        <v>84</v>
      </c>
      <c r="K82" s="60" t="s">
        <v>90</v>
      </c>
      <c r="L82" s="60" t="s">
        <v>85</v>
      </c>
      <c r="M82" s="60" t="s">
        <v>86</v>
      </c>
      <c r="N82" s="60" t="s">
        <v>87</v>
      </c>
      <c r="O82" s="60" t="s">
        <v>88</v>
      </c>
      <c r="P82" s="60" t="s">
        <v>300</v>
      </c>
      <c r="Q82" s="152" t="s">
        <v>92</v>
      </c>
      <c r="R82" s="359"/>
    </row>
    <row r="83" spans="1:18" ht="14.1" customHeight="1">
      <c r="A83" s="65" t="s">
        <v>275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276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277</v>
      </c>
      <c r="B85" s="44"/>
      <c r="C85" s="44">
        <v>0</v>
      </c>
      <c r="D85" s="44"/>
      <c r="E85" s="44"/>
      <c r="F85" s="44"/>
      <c r="G85" s="44">
        <v>0</v>
      </c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278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279</v>
      </c>
      <c r="B87" s="44"/>
      <c r="C87" s="44"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 ht="14.1" customHeight="1">
      <c r="A88" s="63" t="s">
        <v>280</v>
      </c>
      <c r="B88" s="45"/>
      <c r="C88" s="45">
        <v>0</v>
      </c>
      <c r="D88" s="45"/>
      <c r="E88" s="45"/>
      <c r="F88" s="45"/>
      <c r="G88" s="45">
        <v>0</v>
      </c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30</v>
      </c>
      <c r="B89" s="35"/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SUM(C89:P89)</f>
        <v>0</v>
      </c>
    </row>
    <row r="90" spans="1:18" ht="14.1" customHeight="1" thickBot="1">
      <c r="A90" s="64" t="s">
        <v>31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>
      <c r="A91" s="65" t="s">
        <v>281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282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/>
    </row>
    <row r="93" spans="1:18" ht="14.1" customHeight="1">
      <c r="A93" s="63" t="s">
        <v>283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/>
    </row>
    <row r="94" spans="1:18" ht="14.1" customHeight="1">
      <c r="A94" s="63" t="s">
        <v>284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285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286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287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288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289</v>
      </c>
      <c r="B99" s="51"/>
      <c r="C99" s="51">
        <v>0</v>
      </c>
      <c r="D99" s="51"/>
      <c r="E99" s="51"/>
      <c r="F99" s="51"/>
      <c r="G99" s="51">
        <v>0</v>
      </c>
      <c r="H99" s="118"/>
      <c r="I99" s="51"/>
      <c r="J99" s="51"/>
      <c r="K99" s="51"/>
      <c r="L99" s="51"/>
      <c r="M99" s="51"/>
      <c r="N99" s="51"/>
      <c r="O99" s="41"/>
      <c r="P99" s="51"/>
      <c r="Q99" s="51"/>
      <c r="R99" s="171">
        <f>SUM(C99)</f>
        <v>0</v>
      </c>
    </row>
    <row r="100" spans="1:18" ht="14.1" customHeight="1">
      <c r="A100" s="63" t="s">
        <v>30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SUM(G99)</f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SUM(C100)</f>
        <v>0</v>
      </c>
    </row>
    <row r="101" spans="1:18" ht="14.1" customHeight="1" thickBot="1">
      <c r="A101" s="64" t="s">
        <v>31</v>
      </c>
      <c r="B101" s="66"/>
      <c r="C101" s="66">
        <v>0</v>
      </c>
      <c r="D101" s="66">
        <v>0</v>
      </c>
      <c r="E101" s="66">
        <v>0</v>
      </c>
      <c r="F101" s="66">
        <v>0</v>
      </c>
      <c r="G101" s="66">
        <v>0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290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291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292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293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>
        <v>1060900</v>
      </c>
      <c r="R105" s="44">
        <f>SUM(Q105)</f>
        <v>1060900</v>
      </c>
    </row>
    <row r="106" spans="1:18" ht="14.1" customHeight="1">
      <c r="A106" s="63" t="s">
        <v>30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1060900</v>
      </c>
      <c r="R106" s="35">
        <f>SUM(D106:Q106)</f>
        <v>1060900</v>
      </c>
    </row>
    <row r="107" spans="1:18" ht="14.1" customHeight="1" thickBot="1">
      <c r="A107" s="64" t="s">
        <v>31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>
        <f>99180+2342000+369000+111600+1060900</f>
        <v>3982680</v>
      </c>
      <c r="R107" s="47">
        <f>SUM(Q107)</f>
        <v>3982680</v>
      </c>
    </row>
    <row r="108" spans="1:18" ht="14.1" customHeight="1" thickTop="1">
      <c r="A108" s="67" t="s">
        <v>294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295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296</v>
      </c>
      <c r="B110" s="51"/>
      <c r="C110" s="50">
        <v>0</v>
      </c>
      <c r="D110" s="50"/>
      <c r="E110" s="50"/>
      <c r="F110" s="50"/>
      <c r="G110" s="50"/>
      <c r="H110" s="50">
        <v>0</v>
      </c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3" t="s">
        <v>297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>
        <f>SUM(C111:P111)</f>
        <v>0</v>
      </c>
    </row>
    <row r="112" spans="1:18" ht="14.1" customHeight="1">
      <c r="A112" s="63" t="s">
        <v>30</v>
      </c>
      <c r="B112" s="35"/>
      <c r="C112" s="35">
        <f>SUM(C109:C111)</f>
        <v>0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f>SUM(M108:M111)</f>
        <v>0</v>
      </c>
      <c r="N112" s="35">
        <f>SUM(N110:N111)</f>
        <v>0</v>
      </c>
      <c r="O112" s="35">
        <f>SUM(O110:O111)</f>
        <v>0</v>
      </c>
      <c r="P112" s="35">
        <f>SUM(P108:P111)</f>
        <v>0</v>
      </c>
      <c r="Q112" s="35"/>
      <c r="R112" s="35">
        <f>SUM(C112:P112)</f>
        <v>0</v>
      </c>
    </row>
    <row r="113" spans="1:18" ht="14.1" customHeight="1" thickBot="1">
      <c r="A113" s="64" t="s">
        <v>31</v>
      </c>
      <c r="B113" s="66"/>
      <c r="C113" s="66">
        <v>0</v>
      </c>
      <c r="D113" s="66">
        <v>0</v>
      </c>
      <c r="E113" s="66">
        <v>0</v>
      </c>
      <c r="F113" s="66">
        <v>0</v>
      </c>
      <c r="G113" s="66">
        <v>0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f>SUM(N111:N112)</f>
        <v>0</v>
      </c>
      <c r="O113" s="66">
        <v>0</v>
      </c>
      <c r="P113" s="66">
        <v>0</v>
      </c>
      <c r="Q113" s="66"/>
      <c r="R113" s="66">
        <f>SUM(C113:P113)</f>
        <v>0</v>
      </c>
    </row>
    <row r="114" spans="1:18" ht="14.1" customHeight="1" thickTop="1">
      <c r="A114" s="67" t="s">
        <v>298</v>
      </c>
      <c r="B114" s="51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7"/>
      <c r="P114" s="56"/>
      <c r="Q114" s="56"/>
      <c r="R114" s="57"/>
    </row>
    <row r="115" spans="1:18" ht="14.1" customHeight="1">
      <c r="A115" s="67" t="s">
        <v>299</v>
      </c>
      <c r="B115" s="52"/>
      <c r="C115" s="51"/>
      <c r="D115" s="51">
        <v>0</v>
      </c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41"/>
      <c r="P115" s="51"/>
      <c r="Q115" s="51"/>
      <c r="R115" s="41">
        <f>SUM(B115:P115)</f>
        <v>0</v>
      </c>
    </row>
    <row r="116" spans="1:18" ht="14.1" customHeight="1">
      <c r="A116" s="63" t="s">
        <v>30</v>
      </c>
      <c r="B116" s="35">
        <v>0</v>
      </c>
      <c r="C116" s="35">
        <v>0</v>
      </c>
      <c r="D116" s="35">
        <f>SUM(D115)</f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/>
      <c r="R116" s="35">
        <f>SUM(B116:P116)</f>
        <v>0</v>
      </c>
    </row>
    <row r="117" spans="1:18" ht="14.1" customHeight="1" thickBot="1">
      <c r="A117" s="64" t="s">
        <v>31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0</v>
      </c>
      <c r="H117" s="66">
        <v>0</v>
      </c>
      <c r="I117" s="66">
        <v>0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/>
      <c r="R117" s="66">
        <f>SUM(B117:P117)</f>
        <v>0</v>
      </c>
    </row>
    <row r="118" spans="1:18" ht="14.1" customHeight="1" thickTop="1">
      <c r="A118" s="63" t="s">
        <v>30</v>
      </c>
      <c r="B118" s="46">
        <f>SUM(B13)</f>
        <v>0</v>
      </c>
      <c r="C118" s="35">
        <f>SUM(C22+C28+C33+C46+C54+C61+C76+C89+C100+C106++C112)</f>
        <v>0</v>
      </c>
      <c r="D118" s="117">
        <v>0</v>
      </c>
      <c r="E118" s="117">
        <f>SUM(E22+E28+E33+E46+E54+E61+E76+E89+E100+E106+E112)</f>
        <v>0</v>
      </c>
      <c r="F118" s="117">
        <f>SUM(F61)</f>
        <v>0</v>
      </c>
      <c r="G118" s="117">
        <f>SUM(G28+G46+G54+G61+G76+G89+G100+G106+G112)</f>
        <v>0</v>
      </c>
      <c r="H118" s="117">
        <f>SUM(H46+H61+H112)</f>
        <v>0</v>
      </c>
      <c r="I118" s="117">
        <f>SUM(I46+I54+I61+I76+I89+I100+I106+I112)</f>
        <v>0</v>
      </c>
      <c r="J118" s="117">
        <f>SUM(J46+J54+J61+J76+J89+J100+J106+J112)</f>
        <v>0</v>
      </c>
      <c r="K118" s="117">
        <v>0</v>
      </c>
      <c r="L118" s="117">
        <f>SUM(L28+L33+L46+L54+L61+L76+L89+L100+L106+L112)</f>
        <v>0</v>
      </c>
      <c r="M118" s="117">
        <v>0</v>
      </c>
      <c r="N118" s="117">
        <f>SUM(N61)</f>
        <v>0</v>
      </c>
      <c r="O118" s="117">
        <f>SUM(O13+O22+O28+O33+O46+O54+O61+O76+O89+O100+O106+O112)</f>
        <v>0</v>
      </c>
      <c r="P118" s="117">
        <v>0</v>
      </c>
      <c r="Q118" s="117">
        <f>SUM(Q106)</f>
        <v>1060900</v>
      </c>
      <c r="R118" s="46">
        <f>SUM(B118:Q118)</f>
        <v>1060900</v>
      </c>
    </row>
    <row r="119" spans="1:18" ht="14.1" customHeight="1" thickBot="1">
      <c r="A119" s="64" t="s">
        <v>31</v>
      </c>
      <c r="B119" s="47">
        <v>0</v>
      </c>
      <c r="C119" s="66">
        <v>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f>99180+2342000+369000+111600+1060900</f>
        <v>3982680</v>
      </c>
      <c r="R119" s="47">
        <f>SUM(B119:Q119)</f>
        <v>3982680</v>
      </c>
    </row>
    <row r="120" spans="1:18" ht="15" thickTop="1"/>
  </sheetData>
  <mergeCells count="27">
    <mergeCell ref="B81:B82"/>
    <mergeCell ref="C81:E81"/>
    <mergeCell ref="G81:H81"/>
    <mergeCell ref="I81:J81"/>
    <mergeCell ref="L81:M81"/>
    <mergeCell ref="N41:O41"/>
    <mergeCell ref="P41:Q41"/>
    <mergeCell ref="R41:R42"/>
    <mergeCell ref="P81:Q81"/>
    <mergeCell ref="R81:R82"/>
    <mergeCell ref="N81:O81"/>
    <mergeCell ref="B41:B42"/>
    <mergeCell ref="C41:E41"/>
    <mergeCell ref="G41:H41"/>
    <mergeCell ref="I41:J41"/>
    <mergeCell ref="L41:M41"/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R121"/>
  <sheetViews>
    <sheetView view="pageBreakPreview" topLeftCell="A100" zoomScaleSheetLayoutView="100" workbookViewId="0">
      <selection activeCell="B120" sqref="B120:Q120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61" t="s">
        <v>69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</row>
    <row r="2" spans="1:18" ht="16.5">
      <c r="A2" s="361" t="s">
        <v>402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</row>
    <row r="3" spans="1:18" ht="16.5">
      <c r="A3" s="362" t="s">
        <v>490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</row>
    <row r="4" spans="1:18" s="90" customFormat="1">
      <c r="Q4" s="151"/>
    </row>
    <row r="5" spans="1:18" s="38" customFormat="1">
      <c r="A5" s="39" t="s">
        <v>93</v>
      </c>
      <c r="B5" s="360" t="s">
        <v>70</v>
      </c>
      <c r="C5" s="357" t="s">
        <v>71</v>
      </c>
      <c r="D5" s="357"/>
      <c r="E5" s="357"/>
      <c r="F5" s="60" t="s">
        <v>72</v>
      </c>
      <c r="G5" s="357" t="s">
        <v>73</v>
      </c>
      <c r="H5" s="357"/>
      <c r="I5" s="357" t="s">
        <v>74</v>
      </c>
      <c r="J5" s="357"/>
      <c r="K5" s="60" t="s">
        <v>75</v>
      </c>
      <c r="L5" s="357" t="s">
        <v>76</v>
      </c>
      <c r="M5" s="357"/>
      <c r="N5" s="357" t="s">
        <v>77</v>
      </c>
      <c r="O5" s="357"/>
      <c r="P5" s="363" t="s">
        <v>91</v>
      </c>
      <c r="Q5" s="364"/>
      <c r="R5" s="358" t="s">
        <v>14</v>
      </c>
    </row>
    <row r="6" spans="1:18" s="38" customFormat="1">
      <c r="A6" s="40" t="s">
        <v>94</v>
      </c>
      <c r="B6" s="360"/>
      <c r="C6" s="60" t="s">
        <v>78</v>
      </c>
      <c r="D6" s="60" t="s">
        <v>89</v>
      </c>
      <c r="E6" s="60" t="s">
        <v>79</v>
      </c>
      <c r="F6" s="60" t="s">
        <v>80</v>
      </c>
      <c r="G6" s="60" t="s">
        <v>81</v>
      </c>
      <c r="H6" s="60" t="s">
        <v>82</v>
      </c>
      <c r="I6" s="60" t="s">
        <v>83</v>
      </c>
      <c r="J6" s="60" t="s">
        <v>84</v>
      </c>
      <c r="K6" s="60" t="s">
        <v>90</v>
      </c>
      <c r="L6" s="60" t="s">
        <v>85</v>
      </c>
      <c r="M6" s="60" t="s">
        <v>86</v>
      </c>
      <c r="N6" s="60" t="s">
        <v>87</v>
      </c>
      <c r="O6" s="60" t="s">
        <v>88</v>
      </c>
      <c r="P6" s="60" t="s">
        <v>300</v>
      </c>
      <c r="Q6" s="152" t="s">
        <v>92</v>
      </c>
      <c r="R6" s="359"/>
    </row>
    <row r="7" spans="1:18">
      <c r="A7" s="61" t="s">
        <v>230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231</v>
      </c>
      <c r="B8" s="41"/>
      <c r="C8" s="41"/>
      <c r="D8" s="41"/>
      <c r="E8" s="41" t="s">
        <v>228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232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233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234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235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31</v>
      </c>
      <c r="B14" s="47"/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>
      <c r="A15" s="65" t="s">
        <v>236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237</v>
      </c>
      <c r="B16" s="50"/>
      <c r="C16" s="44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238</v>
      </c>
      <c r="B17" s="51"/>
      <c r="C17" s="51"/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239</v>
      </c>
      <c r="B18" s="50"/>
      <c r="C18" s="50"/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240</v>
      </c>
      <c r="B19" s="50"/>
      <c r="C19" s="44"/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241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242</v>
      </c>
      <c r="B21" s="50"/>
      <c r="C21" s="44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30</v>
      </c>
      <c r="B22" s="35"/>
      <c r="C22" s="53">
        <f>SUM(C16:C21)</f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31</v>
      </c>
      <c r="B23" s="66"/>
      <c r="C23" s="54"/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244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44"/>
      <c r="P25" s="50"/>
      <c r="Q25" s="50"/>
      <c r="R25" s="44">
        <f>SUM(C25:Q25)</f>
        <v>0</v>
      </c>
    </row>
    <row r="26" spans="1:18">
      <c r="A26" s="63" t="s">
        <v>245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246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>
        <f>SUM(C27:Q27)</f>
        <v>0</v>
      </c>
    </row>
    <row r="28" spans="1:18">
      <c r="A28" s="63" t="s">
        <v>30</v>
      </c>
      <c r="B28" s="35"/>
      <c r="C28" s="53">
        <f>SUM(C25:C27)</f>
        <v>0</v>
      </c>
      <c r="D28" s="35">
        <v>0</v>
      </c>
      <c r="E28" s="35">
        <f>SUM(E25:E27)</f>
        <v>0</v>
      </c>
      <c r="F28" s="35">
        <v>0</v>
      </c>
      <c r="G28" s="35">
        <f>SUM(G25:G27)</f>
        <v>0</v>
      </c>
      <c r="H28" s="35">
        <v>0</v>
      </c>
      <c r="I28" s="35">
        <v>0</v>
      </c>
      <c r="J28" s="35">
        <v>0</v>
      </c>
      <c r="K28" s="35">
        <v>0</v>
      </c>
      <c r="L28" s="35">
        <f>SUM(L25:L27)</f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31</v>
      </c>
      <c r="B29" s="66"/>
      <c r="C29" s="54"/>
      <c r="D29" s="66">
        <v>0</v>
      </c>
      <c r="E29" s="66"/>
      <c r="F29" s="66">
        <v>0</v>
      </c>
      <c r="G29" s="66"/>
      <c r="H29" s="66">
        <v>0</v>
      </c>
      <c r="I29" s="66">
        <v>0</v>
      </c>
      <c r="J29" s="66">
        <v>0</v>
      </c>
      <c r="K29" s="66">
        <v>0</v>
      </c>
      <c r="L29" s="66"/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243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247</v>
      </c>
      <c r="B31" s="50"/>
      <c r="C31" s="50"/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248</v>
      </c>
      <c r="B32" s="52"/>
      <c r="C32" s="51">
        <f>195-195</f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30</v>
      </c>
      <c r="B33" s="35"/>
      <c r="C33" s="53">
        <f>SUM(C31:C32)</f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31</v>
      </c>
      <c r="B34" s="66"/>
      <c r="C34" s="47"/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0"/>
    </row>
    <row r="41" spans="1:18" s="38" customFormat="1">
      <c r="A41" s="39" t="s">
        <v>93</v>
      </c>
      <c r="B41" s="360" t="s">
        <v>70</v>
      </c>
      <c r="C41" s="357" t="s">
        <v>71</v>
      </c>
      <c r="D41" s="357"/>
      <c r="E41" s="357"/>
      <c r="F41" s="60" t="s">
        <v>72</v>
      </c>
      <c r="G41" s="357" t="s">
        <v>73</v>
      </c>
      <c r="H41" s="357"/>
      <c r="I41" s="357" t="s">
        <v>74</v>
      </c>
      <c r="J41" s="357"/>
      <c r="K41" s="60" t="s">
        <v>75</v>
      </c>
      <c r="L41" s="357" t="s">
        <v>76</v>
      </c>
      <c r="M41" s="357"/>
      <c r="N41" s="357" t="s">
        <v>77</v>
      </c>
      <c r="O41" s="357"/>
      <c r="P41" s="363" t="s">
        <v>91</v>
      </c>
      <c r="Q41" s="364"/>
      <c r="R41" s="358" t="s">
        <v>14</v>
      </c>
    </row>
    <row r="42" spans="1:18" s="38" customFormat="1">
      <c r="A42" s="40" t="s">
        <v>94</v>
      </c>
      <c r="B42" s="360"/>
      <c r="C42" s="60" t="s">
        <v>78</v>
      </c>
      <c r="D42" s="60" t="s">
        <v>89</v>
      </c>
      <c r="E42" s="60" t="s">
        <v>79</v>
      </c>
      <c r="F42" s="60" t="s">
        <v>80</v>
      </c>
      <c r="G42" s="60" t="s">
        <v>81</v>
      </c>
      <c r="H42" s="60" t="s">
        <v>82</v>
      </c>
      <c r="I42" s="60" t="s">
        <v>83</v>
      </c>
      <c r="J42" s="60" t="s">
        <v>84</v>
      </c>
      <c r="K42" s="60" t="s">
        <v>90</v>
      </c>
      <c r="L42" s="60" t="s">
        <v>85</v>
      </c>
      <c r="M42" s="60" t="s">
        <v>86</v>
      </c>
      <c r="N42" s="60" t="s">
        <v>87</v>
      </c>
      <c r="O42" s="60" t="s">
        <v>88</v>
      </c>
      <c r="P42" s="60" t="s">
        <v>300</v>
      </c>
      <c r="Q42" s="152" t="s">
        <v>92</v>
      </c>
      <c r="R42" s="359"/>
    </row>
    <row r="43" spans="1:18">
      <c r="A43" s="65" t="s">
        <v>243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249</v>
      </c>
      <c r="B44" s="44"/>
      <c r="C44" s="44"/>
      <c r="D44" s="44"/>
      <c r="E44" s="44"/>
      <c r="F44" s="44"/>
      <c r="G44" s="44"/>
      <c r="H44" s="44">
        <v>0</v>
      </c>
      <c r="I44" s="44"/>
      <c r="J44" s="44"/>
      <c r="K44" s="44"/>
      <c r="L44" s="44"/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250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30</v>
      </c>
      <c r="B46" s="35"/>
      <c r="C46" s="46">
        <f>SUM(C44:C45)</f>
        <v>0</v>
      </c>
      <c r="D46" s="35">
        <v>0</v>
      </c>
      <c r="E46" s="35">
        <f>SUM(E44:E45)</f>
        <v>0</v>
      </c>
      <c r="F46" s="35">
        <v>0</v>
      </c>
      <c r="G46" s="35">
        <f>SUM(G44)</f>
        <v>0</v>
      </c>
      <c r="H46" s="35">
        <f>SUM(H44)</f>
        <v>0</v>
      </c>
      <c r="I46" s="35">
        <f>SUM(I44)</f>
        <v>0</v>
      </c>
      <c r="J46" s="35">
        <v>0</v>
      </c>
      <c r="K46" s="35">
        <v>0</v>
      </c>
      <c r="L46" s="35">
        <f>SUM(L44:L45)</f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31</v>
      </c>
      <c r="B47" s="66"/>
      <c r="C47" s="47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>
        <v>0</v>
      </c>
      <c r="Q47" s="35"/>
      <c r="R47" s="35">
        <f>SUM(C47:P47)</f>
        <v>0</v>
      </c>
    </row>
    <row r="48" spans="1:18" ht="15" thickTop="1">
      <c r="A48" s="65" t="s">
        <v>251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252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253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254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255</v>
      </c>
      <c r="B52" s="50"/>
      <c r="C52" s="50">
        <v>0</v>
      </c>
      <c r="D52" s="50"/>
      <c r="E52" s="50">
        <v>0</v>
      </c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>
      <c r="A53" s="91" t="s">
        <v>256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>
      <c r="A54" s="63" t="s">
        <v>30</v>
      </c>
      <c r="B54" s="35"/>
      <c r="C54" s="53">
        <f>SUM(C50:C53)</f>
        <v>0</v>
      </c>
      <c r="D54" s="35">
        <v>0</v>
      </c>
      <c r="E54" s="35">
        <f>SUM(E51)</f>
        <v>0</v>
      </c>
      <c r="F54" s="35">
        <v>0</v>
      </c>
      <c r="G54" s="35">
        <f>SUM(G51)</f>
        <v>0</v>
      </c>
      <c r="H54" s="35">
        <v>0</v>
      </c>
      <c r="I54" s="35">
        <v>0</v>
      </c>
      <c r="J54" s="35">
        <v>0</v>
      </c>
      <c r="K54" s="35">
        <v>0</v>
      </c>
      <c r="L54" s="35">
        <f>SUM(L49+L51)</f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31</v>
      </c>
      <c r="B55" s="66"/>
      <c r="C55" s="54"/>
      <c r="D55" s="66">
        <v>0</v>
      </c>
      <c r="E55" s="66"/>
      <c r="F55" s="66">
        <v>0</v>
      </c>
      <c r="G55" s="66"/>
      <c r="H55" s="66">
        <v>0</v>
      </c>
      <c r="I55" s="66">
        <v>0</v>
      </c>
      <c r="J55" s="66">
        <v>0</v>
      </c>
      <c r="K55" s="66">
        <v>0</v>
      </c>
      <c r="L55" s="66"/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257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8"/>
      <c r="P56" s="57"/>
      <c r="Q56" s="57"/>
      <c r="R56" s="58"/>
    </row>
    <row r="57" spans="1:18">
      <c r="A57" s="67" t="s">
        <v>258</v>
      </c>
      <c r="B57" s="173" t="s">
        <v>379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259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260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>
        <v>0</v>
      </c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261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30</v>
      </c>
      <c r="B61" s="35"/>
      <c r="C61" s="53">
        <f>SUM(C57:C60)</f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SUM(G57:G60)</f>
        <v>0</v>
      </c>
      <c r="H61" s="35">
        <f>SUM(H59:H60)</f>
        <v>0</v>
      </c>
      <c r="I61" s="35">
        <v>0</v>
      </c>
      <c r="J61" s="35">
        <f>SUM(J59)</f>
        <v>0</v>
      </c>
      <c r="K61" s="35">
        <v>0</v>
      </c>
      <c r="L61" s="35">
        <f>SUM(L59:L60)</f>
        <v>0</v>
      </c>
      <c r="M61" s="35">
        <v>0</v>
      </c>
      <c r="N61" s="35">
        <f>SUM(N59)</f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31</v>
      </c>
      <c r="B62" s="66"/>
      <c r="C62" s="54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>
        <v>0</v>
      </c>
      <c r="Q62" s="66"/>
      <c r="R62" s="47">
        <f>SUM(C62:Q62)</f>
        <v>0</v>
      </c>
    </row>
    <row r="63" spans="1:18" ht="15" thickTop="1">
      <c r="A63" s="67" t="s">
        <v>262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263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264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265</v>
      </c>
      <c r="B66" s="50"/>
      <c r="C66" s="50"/>
      <c r="D66" s="50"/>
      <c r="E66" s="50"/>
      <c r="F66" s="50"/>
      <c r="G66" s="50"/>
      <c r="H66" s="50"/>
      <c r="I66" s="50"/>
      <c r="J66" s="50" t="s">
        <v>228</v>
      </c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266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267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268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269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>
        <f>SUM(C70:Q70)</f>
        <v>0</v>
      </c>
    </row>
    <row r="71" spans="1:18">
      <c r="A71" s="67" t="s">
        <v>270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271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272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SUM(C73:Q73)</f>
        <v>0</v>
      </c>
    </row>
    <row r="74" spans="1:18">
      <c r="A74" s="67" t="s">
        <v>273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>
        <f>SUM(G74)</f>
        <v>0</v>
      </c>
    </row>
    <row r="75" spans="1:18">
      <c r="A75" s="67" t="s">
        <v>274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30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SUM(G66+G74)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31</v>
      </c>
      <c r="B77" s="66"/>
      <c r="C77" s="54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93</v>
      </c>
      <c r="B81" s="360" t="s">
        <v>70</v>
      </c>
      <c r="C81" s="357" t="s">
        <v>71</v>
      </c>
      <c r="D81" s="357"/>
      <c r="E81" s="357"/>
      <c r="F81" s="60" t="s">
        <v>72</v>
      </c>
      <c r="G81" s="357" t="s">
        <v>73</v>
      </c>
      <c r="H81" s="357"/>
      <c r="I81" s="357" t="s">
        <v>74</v>
      </c>
      <c r="J81" s="357"/>
      <c r="K81" s="60" t="s">
        <v>75</v>
      </c>
      <c r="L81" s="357" t="s">
        <v>76</v>
      </c>
      <c r="M81" s="357"/>
      <c r="N81" s="357" t="s">
        <v>77</v>
      </c>
      <c r="O81" s="357"/>
      <c r="P81" s="363" t="s">
        <v>91</v>
      </c>
      <c r="Q81" s="364"/>
      <c r="R81" s="358" t="s">
        <v>14</v>
      </c>
    </row>
    <row r="82" spans="1:18" s="38" customFormat="1" ht="14.1" customHeight="1">
      <c r="A82" s="40" t="s">
        <v>94</v>
      </c>
      <c r="B82" s="360"/>
      <c r="C82" s="60" t="s">
        <v>78</v>
      </c>
      <c r="D82" s="60" t="s">
        <v>89</v>
      </c>
      <c r="E82" s="60" t="s">
        <v>79</v>
      </c>
      <c r="F82" s="60" t="s">
        <v>80</v>
      </c>
      <c r="G82" s="60" t="s">
        <v>81</v>
      </c>
      <c r="H82" s="60" t="s">
        <v>82</v>
      </c>
      <c r="I82" s="60" t="s">
        <v>83</v>
      </c>
      <c r="J82" s="60" t="s">
        <v>84</v>
      </c>
      <c r="K82" s="60" t="s">
        <v>90</v>
      </c>
      <c r="L82" s="60" t="s">
        <v>85</v>
      </c>
      <c r="M82" s="60" t="s">
        <v>86</v>
      </c>
      <c r="N82" s="60" t="s">
        <v>87</v>
      </c>
      <c r="O82" s="60" t="s">
        <v>88</v>
      </c>
      <c r="P82" s="60" t="s">
        <v>300</v>
      </c>
      <c r="Q82" s="152" t="s">
        <v>92</v>
      </c>
      <c r="R82" s="359"/>
    </row>
    <row r="83" spans="1:18" ht="14.1" customHeight="1">
      <c r="A83" s="65" t="s">
        <v>275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276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277</v>
      </c>
      <c r="B85" s="44"/>
      <c r="C85" s="44"/>
      <c r="D85" s="44"/>
      <c r="E85" s="44"/>
      <c r="F85" s="44"/>
      <c r="G85" s="44"/>
      <c r="H85" s="44"/>
      <c r="I85" s="44" t="s">
        <v>228</v>
      </c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278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279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SUM(C87)</f>
        <v>0</v>
      </c>
    </row>
    <row r="88" spans="1:18" ht="14.1" customHeight="1">
      <c r="A88" s="63" t="s">
        <v>280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30</v>
      </c>
      <c r="B89" s="35"/>
      <c r="C89" s="35">
        <f>SUM(C84:C88)</f>
        <v>0</v>
      </c>
      <c r="D89" s="35">
        <v>0</v>
      </c>
      <c r="E89" s="35">
        <v>0</v>
      </c>
      <c r="F89" s="35">
        <v>0</v>
      </c>
      <c r="G89" s="35">
        <f>SUM(G84:G88)</f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SUM(R84:R88)</f>
        <v>0</v>
      </c>
    </row>
    <row r="90" spans="1:18" ht="14.1" customHeight="1" thickBot="1">
      <c r="A90" s="64" t="s">
        <v>31</v>
      </c>
      <c r="B90" s="35"/>
      <c r="C90" s="35"/>
      <c r="D90" s="35"/>
      <c r="E90" s="35"/>
      <c r="F90" s="35"/>
      <c r="G90" s="35"/>
      <c r="H90" s="35"/>
      <c r="I90" s="35"/>
      <c r="J90" s="35"/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>
      <c r="A91" s="65" t="s">
        <v>281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282</v>
      </c>
      <c r="B92" s="50"/>
      <c r="C92" s="50"/>
      <c r="D92" s="50"/>
      <c r="E92" s="50"/>
      <c r="F92" s="50"/>
      <c r="G92" s="50">
        <v>0</v>
      </c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>
        <f>SUM(G92:Q92)</f>
        <v>0</v>
      </c>
    </row>
    <row r="93" spans="1:18" ht="14.1" customHeight="1">
      <c r="A93" s="63" t="s">
        <v>283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>
        <f>SUM(L93:Q93)</f>
        <v>0</v>
      </c>
    </row>
    <row r="94" spans="1:18" ht="14.1" customHeight="1">
      <c r="A94" s="63" t="s">
        <v>284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285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286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287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288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289</v>
      </c>
      <c r="B99" s="51"/>
      <c r="C99" s="51"/>
      <c r="D99" s="51"/>
      <c r="E99" s="51"/>
      <c r="F99" s="51"/>
      <c r="G99" s="51">
        <v>0</v>
      </c>
      <c r="H99" s="118"/>
      <c r="I99" s="51"/>
      <c r="J99" s="51"/>
      <c r="K99" s="51"/>
      <c r="L99" s="51">
        <v>0</v>
      </c>
      <c r="M99" s="51"/>
      <c r="N99" s="51"/>
      <c r="O99" s="41"/>
      <c r="P99" s="51"/>
      <c r="Q99" s="51"/>
      <c r="R99" s="171">
        <f>SUM(C99+I99)</f>
        <v>0</v>
      </c>
    </row>
    <row r="100" spans="1:18" ht="14.1" customHeight="1">
      <c r="A100" s="63" t="s">
        <v>30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SUM(G92)</f>
        <v>0</v>
      </c>
      <c r="H100" s="35">
        <v>0</v>
      </c>
      <c r="I100" s="35">
        <f>SUM(I99)</f>
        <v>0</v>
      </c>
      <c r="J100" s="35">
        <v>0</v>
      </c>
      <c r="K100" s="35">
        <v>0</v>
      </c>
      <c r="L100" s="35">
        <f>SUM(L93)</f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SUM(C100:Q100)</f>
        <v>0</v>
      </c>
    </row>
    <row r="101" spans="1:18" ht="14.1" customHeight="1" thickBot="1">
      <c r="A101" s="64" t="s">
        <v>31</v>
      </c>
      <c r="B101" s="66"/>
      <c r="C101" s="66"/>
      <c r="D101" s="66">
        <v>0</v>
      </c>
      <c r="E101" s="66">
        <v>0</v>
      </c>
      <c r="F101" s="66">
        <v>0</v>
      </c>
      <c r="G101" s="66"/>
      <c r="H101" s="66">
        <v>0</v>
      </c>
      <c r="I101" s="66"/>
      <c r="J101" s="66">
        <v>0</v>
      </c>
      <c r="K101" s="66">
        <v>0</v>
      </c>
      <c r="L101" s="66"/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290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291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292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293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/>
      <c r="R105" s="44">
        <f>SUM(Q105)</f>
        <v>0</v>
      </c>
    </row>
    <row r="106" spans="1:18" ht="14.1" customHeight="1">
      <c r="A106" s="63" t="s">
        <v>30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0</v>
      </c>
      <c r="R106" s="35">
        <f>SUM(D106:Q106)</f>
        <v>0</v>
      </c>
    </row>
    <row r="107" spans="1:18" ht="14.1" customHeight="1" thickBot="1">
      <c r="A107" s="64" t="s">
        <v>31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/>
      <c r="R107" s="47">
        <f>SUM(Q107)</f>
        <v>0</v>
      </c>
    </row>
    <row r="108" spans="1:18" ht="14.1" customHeight="1" thickTop="1">
      <c r="A108" s="67" t="s">
        <v>294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295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296</v>
      </c>
      <c r="B110" s="51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7" t="s">
        <v>359</v>
      </c>
      <c r="B111" s="51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/>
    </row>
    <row r="112" spans="1:18" ht="14.1" customHeight="1">
      <c r="A112" s="63" t="s">
        <v>297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30</v>
      </c>
      <c r="B113" s="35"/>
      <c r="C113" s="35">
        <f>SUM(C109:C112)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f>SUM(H110)</f>
        <v>0</v>
      </c>
      <c r="I113" s="35">
        <f>SUM(I111)</f>
        <v>0</v>
      </c>
      <c r="J113" s="35">
        <v>0</v>
      </c>
      <c r="K113" s="35">
        <v>0</v>
      </c>
      <c r="L113" s="35">
        <v>0</v>
      </c>
      <c r="M113" s="35">
        <f>SUM(M108:M112)</f>
        <v>0</v>
      </c>
      <c r="N113" s="35">
        <f>SUM(N110:N112)</f>
        <v>0</v>
      </c>
      <c r="O113" s="35">
        <f>SUM(O110:O112)</f>
        <v>0</v>
      </c>
      <c r="P113" s="35">
        <f>SUM(P108:P112)</f>
        <v>0</v>
      </c>
      <c r="Q113" s="35"/>
      <c r="R113" s="35">
        <f>SUM(C113:P113)</f>
        <v>0</v>
      </c>
    </row>
    <row r="114" spans="1:18" ht="14.1" customHeight="1" thickBot="1">
      <c r="A114" s="64" t="s">
        <v>31</v>
      </c>
      <c r="B114" s="66"/>
      <c r="C114" s="66"/>
      <c r="D114" s="66">
        <v>0</v>
      </c>
      <c r="E114" s="66">
        <v>0</v>
      </c>
      <c r="F114" s="66">
        <v>0</v>
      </c>
      <c r="G114" s="66">
        <v>0</v>
      </c>
      <c r="H114" s="66"/>
      <c r="I114" s="66"/>
      <c r="J114" s="66">
        <v>0</v>
      </c>
      <c r="K114" s="66">
        <v>0</v>
      </c>
      <c r="L114" s="66">
        <v>0</v>
      </c>
      <c r="M114" s="66">
        <v>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0</v>
      </c>
    </row>
    <row r="115" spans="1:18" ht="14.1" customHeight="1" thickTop="1">
      <c r="A115" s="67" t="s">
        <v>298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299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30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31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30</v>
      </c>
      <c r="B119" s="46">
        <f>SUM(B13)</f>
        <v>0</v>
      </c>
      <c r="C119" s="35">
        <f>SUM(C22+C28+C33+C46+C54+C61+C76+C89+C100+C106++C113)</f>
        <v>0</v>
      </c>
      <c r="D119" s="117">
        <f>SUM(D118)</f>
        <v>0</v>
      </c>
      <c r="E119" s="117">
        <f>SUM(E22+E28+E33+E46+E54+E61+E76+E89+E100+E106+E113)</f>
        <v>0</v>
      </c>
      <c r="F119" s="117">
        <f>SUM(F61)</f>
        <v>0</v>
      </c>
      <c r="G119" s="117">
        <f>SUM(G28+G46+G54+G61+G76+G89+G100+G106+G113)</f>
        <v>0</v>
      </c>
      <c r="H119" s="117">
        <f>SUM(H46+H61+H113+H76)</f>
        <v>0</v>
      </c>
      <c r="I119" s="117">
        <f>SUM(I46+I54+I61+I76+I89+I100+I106+I113)</f>
        <v>0</v>
      </c>
      <c r="J119" s="117">
        <f>SUM(J46+J54+J61+J76+J89+J100+J106+J113)</f>
        <v>0</v>
      </c>
      <c r="K119" s="117">
        <v>0</v>
      </c>
      <c r="L119" s="117">
        <f>SUM(L28+L33+L46+L54+L61+L76+L89+L100+L106+L113)</f>
        <v>0</v>
      </c>
      <c r="M119" s="117">
        <v>0</v>
      </c>
      <c r="N119" s="117">
        <f>SUM(N61)</f>
        <v>0</v>
      </c>
      <c r="O119" s="117">
        <f>SUM(O13+O22+O28+O33+O46+O54+O61+O76+O89+O100+O106+O113)</f>
        <v>0</v>
      </c>
      <c r="P119" s="117">
        <v>0</v>
      </c>
      <c r="Q119" s="117">
        <f>SUM(Q106)</f>
        <v>0</v>
      </c>
      <c r="R119" s="46">
        <f>SUM(B119:Q119)</f>
        <v>0</v>
      </c>
    </row>
    <row r="120" spans="1:18" ht="14.1" customHeight="1" thickBot="1">
      <c r="A120" s="64" t="s">
        <v>31</v>
      </c>
      <c r="B120" s="47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47">
        <f>SUM(B120:Q120)</f>
        <v>0</v>
      </c>
    </row>
    <row r="121" spans="1:18" ht="15" thickTop="1"/>
  </sheetData>
  <mergeCells count="27"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  <mergeCell ref="B41:B42"/>
    <mergeCell ref="C41:E41"/>
    <mergeCell ref="G41:H41"/>
    <mergeCell ref="I41:J41"/>
    <mergeCell ref="L41:M41"/>
    <mergeCell ref="N41:O41"/>
    <mergeCell ref="P41:Q41"/>
    <mergeCell ref="R41:R42"/>
    <mergeCell ref="P81:Q81"/>
    <mergeCell ref="R81:R82"/>
    <mergeCell ref="N81:O81"/>
    <mergeCell ref="B81:B82"/>
    <mergeCell ref="C81:E81"/>
    <mergeCell ref="G81:H81"/>
    <mergeCell ref="I81:J81"/>
    <mergeCell ref="L81:M81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7" sqref="B27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15</vt:i4>
      </vt:variant>
      <vt:variant>
        <vt:lpstr>ช่วงที่มีชื่อ</vt:lpstr>
      </vt:variant>
      <vt:variant>
        <vt:i4>3</vt:i4>
      </vt:variant>
    </vt:vector>
  </HeadingPairs>
  <TitlesOfParts>
    <vt:vector size="18" baseType="lpstr">
      <vt:lpstr>งบทดลอง</vt:lpstr>
      <vt:lpstr>ลูกหนี้เงินกู้</vt:lpstr>
      <vt:lpstr>รายละเอียด</vt:lpstr>
      <vt:lpstr>ค่าปรับ </vt:lpstr>
      <vt:lpstr>ดอกเบี้ย</vt:lpstr>
      <vt:lpstr>งบเงินรับ-จ่าย</vt:lpstr>
      <vt:lpstr>รายละเอียดรายได้</vt:lpstr>
      <vt:lpstr>รายงานกระแสเงินสด</vt:lpstr>
      <vt:lpstr>กระทบยอดเงินฝาก ธ.กรุงไทย</vt:lpstr>
      <vt:lpstr>กระทบยอดเงินฝากธ ธกส</vt:lpstr>
      <vt:lpstr>คงเหลือ</vt:lpstr>
      <vt:lpstr>โอนลดโอนเพิ่ม</vt:lpstr>
      <vt:lpstr>เงินสะสม</vt:lpstr>
      <vt:lpstr>จ่ายจากรายรับ</vt:lpstr>
      <vt:lpstr>Sheet1</vt:lpstr>
      <vt:lpstr>งบทดลอง!Print_Area</vt:lpstr>
      <vt:lpstr>รายงานกระแสเงินสด!Print_Area</vt:lpstr>
      <vt:lpstr>ลูกหนี้เงินกู้!Print_Area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2016-06-04T05:45:31Z</cp:lastPrinted>
  <dcterms:created xsi:type="dcterms:W3CDTF">1996-10-14T23:33:28Z</dcterms:created>
  <dcterms:modified xsi:type="dcterms:W3CDTF">2016-06-04T07:58:36Z</dcterms:modified>
</cp:coreProperties>
</file>